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PUBLICACION PARA LA WEB\Volumen III\"/>
    </mc:Choice>
  </mc:AlternateContent>
  <bookViews>
    <workbookView xWindow="0" yWindow="0" windowWidth="28800" windowHeight="11835"/>
  </bookViews>
  <sheets>
    <sheet name="Cuadro 2 " sheetId="2" r:id="rId1"/>
  </sheets>
  <definedNames>
    <definedName name="_xlnm._FilterDatabase" localSheetId="0" hidden="1">'Cuadro 2 '!$B$6:$W$276</definedName>
    <definedName name="_xlnm.Print_Area" localSheetId="0">'Cuadro 2 '!$A$1:$V$276</definedName>
    <definedName name="_xlnm.Print_Titles" localSheetId="0">'Cuadro 2 '!$1:$5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2" l="1"/>
  <c r="F6" i="2"/>
  <c r="C185" i="2" l="1"/>
  <c r="C169" i="2"/>
  <c r="C165" i="2"/>
  <c r="C164" i="2" s="1"/>
  <c r="C149" i="2"/>
  <c r="C144" i="2" s="1"/>
  <c r="C145" i="2"/>
  <c r="C130" i="2"/>
  <c r="C126" i="2"/>
  <c r="C125" i="2"/>
  <c r="C110" i="2"/>
  <c r="C106" i="2"/>
  <c r="C105" i="2"/>
  <c r="C86" i="2"/>
  <c r="C90" i="2"/>
  <c r="C27" i="2"/>
  <c r="C9" i="2"/>
  <c r="C8" i="2"/>
  <c r="F7" i="2"/>
  <c r="F11" i="2" l="1"/>
  <c r="E6" i="2"/>
  <c r="D6" i="2" s="1"/>
  <c r="D202" i="2"/>
  <c r="D229" i="2"/>
  <c r="C229" i="2"/>
  <c r="D240" i="2"/>
  <c r="D241" i="2"/>
  <c r="D259" i="2"/>
  <c r="D258" i="2"/>
  <c r="D275" i="2"/>
  <c r="D274" i="2"/>
  <c r="D273" i="2"/>
  <c r="D264" i="2"/>
  <c r="D261" i="2"/>
  <c r="D262" i="2"/>
  <c r="D260" i="2"/>
  <c r="D257" i="2"/>
  <c r="D256" i="2"/>
  <c r="D255" i="2"/>
  <c r="D254" i="2"/>
  <c r="D252" i="2"/>
  <c r="D253" i="2"/>
  <c r="D246" i="2"/>
  <c r="D243" i="2"/>
  <c r="D244" i="2"/>
  <c r="D242" i="2"/>
  <c r="D231" i="2"/>
  <c r="D232" i="2"/>
  <c r="D233" i="2"/>
  <c r="D234" i="2"/>
  <c r="D235" i="2"/>
  <c r="D236" i="2"/>
  <c r="D237" i="2"/>
  <c r="D238" i="2"/>
  <c r="D239" i="2"/>
  <c r="D230" i="2"/>
  <c r="D227" i="2"/>
  <c r="D226" i="2"/>
  <c r="D104" i="2"/>
  <c r="Q224" i="2"/>
  <c r="C224" i="2"/>
  <c r="J224" i="2"/>
  <c r="D224" i="2" s="1"/>
  <c r="J228" i="2"/>
  <c r="J225" i="2"/>
  <c r="M31" i="2"/>
  <c r="N23" i="2"/>
  <c r="N22" i="2"/>
  <c r="N21" i="2"/>
  <c r="N20" i="2"/>
  <c r="N19" i="2"/>
  <c r="N18" i="2"/>
  <c r="N17" i="2"/>
  <c r="N16" i="2"/>
  <c r="N15" i="2"/>
  <c r="N14" i="2"/>
  <c r="N13" i="2"/>
  <c r="N11" i="2"/>
  <c r="F25" i="2"/>
  <c r="F23" i="2"/>
  <c r="F22" i="2"/>
  <c r="F21" i="2"/>
  <c r="F20" i="2"/>
  <c r="F19" i="2"/>
  <c r="F18" i="2"/>
  <c r="F16" i="2"/>
  <c r="F12" i="2"/>
  <c r="F10" i="2"/>
  <c r="F9" i="2"/>
  <c r="D217" i="2"/>
  <c r="D148" i="2"/>
  <c r="J272" i="2"/>
  <c r="J271" i="2"/>
  <c r="D271" i="2" s="1"/>
  <c r="J270" i="2"/>
  <c r="J269" i="2"/>
  <c r="J268" i="2"/>
  <c r="J267" i="2"/>
  <c r="D267" i="2" s="1"/>
  <c r="J266" i="2"/>
  <c r="J265" i="2"/>
  <c r="J258" i="2"/>
  <c r="J253" i="2"/>
  <c r="J251" i="2"/>
  <c r="J250" i="2"/>
  <c r="J249" i="2"/>
  <c r="J248" i="2"/>
  <c r="J247" i="2"/>
  <c r="J223" i="2"/>
  <c r="J222" i="2"/>
  <c r="J221" i="2"/>
  <c r="J220" i="2"/>
  <c r="J219" i="2"/>
  <c r="J218" i="2"/>
  <c r="J217" i="2"/>
  <c r="J216" i="2"/>
  <c r="J215" i="2"/>
  <c r="J214" i="2"/>
  <c r="J213" i="2"/>
  <c r="J212" i="2"/>
  <c r="J211" i="2"/>
  <c r="J210" i="2"/>
  <c r="J208" i="2"/>
  <c r="J207" i="2"/>
  <c r="J206" i="2"/>
  <c r="J203" i="2"/>
  <c r="J201" i="2"/>
  <c r="J200" i="2"/>
  <c r="J199" i="2"/>
  <c r="J198" i="2"/>
  <c r="J197" i="2"/>
  <c r="J196" i="2"/>
  <c r="J195" i="2"/>
  <c r="J194" i="2"/>
  <c r="J193" i="2"/>
  <c r="J192" i="2"/>
  <c r="J191" i="2"/>
  <c r="J190" i="2"/>
  <c r="J188" i="2"/>
  <c r="J187" i="2"/>
  <c r="J186" i="2"/>
  <c r="J183" i="2"/>
  <c r="J182" i="2"/>
  <c r="J181" i="2"/>
  <c r="J180" i="2"/>
  <c r="J179" i="2"/>
  <c r="J178" i="2"/>
  <c r="J177" i="2"/>
  <c r="J176" i="2"/>
  <c r="J175" i="2"/>
  <c r="J174" i="2"/>
  <c r="J173" i="2"/>
  <c r="J172" i="2"/>
  <c r="J171" i="2"/>
  <c r="J170" i="2"/>
  <c r="J168" i="2"/>
  <c r="J167" i="2"/>
  <c r="J166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8" i="2"/>
  <c r="J147" i="2"/>
  <c r="J146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29" i="2"/>
  <c r="J128" i="2"/>
  <c r="J127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09" i="2"/>
  <c r="J108" i="2"/>
  <c r="J107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89" i="2"/>
  <c r="J88" i="2"/>
  <c r="J87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0" i="2"/>
  <c r="J69" i="2"/>
  <c r="J68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0" i="2"/>
  <c r="J49" i="2"/>
  <c r="J48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0" i="2"/>
  <c r="J29" i="2"/>
  <c r="J28" i="2"/>
  <c r="J6" i="2"/>
  <c r="E275" i="2"/>
  <c r="E274" i="2"/>
  <c r="E273" i="2"/>
  <c r="E272" i="2"/>
  <c r="D272" i="2" s="1"/>
  <c r="E271" i="2"/>
  <c r="E270" i="2"/>
  <c r="E269" i="2"/>
  <c r="E268" i="2"/>
  <c r="D268" i="2" s="1"/>
  <c r="E267" i="2"/>
  <c r="E266" i="2"/>
  <c r="E265" i="2"/>
  <c r="E264" i="2"/>
  <c r="E262" i="2"/>
  <c r="E261" i="2"/>
  <c r="E260" i="2"/>
  <c r="E257" i="2"/>
  <c r="E256" i="2"/>
  <c r="E255" i="2"/>
  <c r="E254" i="2"/>
  <c r="E253" i="2"/>
  <c r="E252" i="2"/>
  <c r="E251" i="2"/>
  <c r="E250" i="2"/>
  <c r="D250" i="2" s="1"/>
  <c r="E249" i="2"/>
  <c r="E248" i="2"/>
  <c r="D248" i="2" s="1"/>
  <c r="E247" i="2"/>
  <c r="E246" i="2"/>
  <c r="E244" i="2"/>
  <c r="E243" i="2"/>
  <c r="E242" i="2"/>
  <c r="E239" i="2"/>
  <c r="E238" i="2"/>
  <c r="E237" i="2"/>
  <c r="E236" i="2"/>
  <c r="E235" i="2"/>
  <c r="E234" i="2"/>
  <c r="E233" i="2"/>
  <c r="E232" i="2"/>
  <c r="E231" i="2"/>
  <c r="E230" i="2"/>
  <c r="E228" i="2"/>
  <c r="E227" i="2"/>
  <c r="E226" i="2"/>
  <c r="E223" i="2"/>
  <c r="E222" i="2"/>
  <c r="E221" i="2"/>
  <c r="E220" i="2"/>
  <c r="E219" i="2"/>
  <c r="E218" i="2"/>
  <c r="D218" i="2" s="1"/>
  <c r="E217" i="2"/>
  <c r="E216" i="2"/>
  <c r="D216" i="2" s="1"/>
  <c r="E215" i="2"/>
  <c r="D215" i="2" s="1"/>
  <c r="E214" i="2"/>
  <c r="E213" i="2"/>
  <c r="D213" i="2" s="1"/>
  <c r="E212" i="2"/>
  <c r="D212" i="2" s="1"/>
  <c r="E211" i="2"/>
  <c r="D211" i="2" s="1"/>
  <c r="E210" i="2"/>
  <c r="E208" i="2"/>
  <c r="E207" i="2"/>
  <c r="E206" i="2"/>
  <c r="E203" i="2"/>
  <c r="E202" i="2"/>
  <c r="E201" i="2"/>
  <c r="E200" i="2"/>
  <c r="D200" i="2" s="1"/>
  <c r="E199" i="2"/>
  <c r="D199" i="2" s="1"/>
  <c r="E198" i="2"/>
  <c r="D198" i="2" s="1"/>
  <c r="E197" i="2"/>
  <c r="D197" i="2" s="1"/>
  <c r="E196" i="2"/>
  <c r="D196" i="2" s="1"/>
  <c r="E195" i="2"/>
  <c r="D195" i="2" s="1"/>
  <c r="E194" i="2"/>
  <c r="E193" i="2"/>
  <c r="E192" i="2"/>
  <c r="D192" i="2" s="1"/>
  <c r="E191" i="2"/>
  <c r="E190" i="2"/>
  <c r="E188" i="2"/>
  <c r="D188" i="2" s="1"/>
  <c r="E187" i="2"/>
  <c r="E186" i="2"/>
  <c r="E183" i="2"/>
  <c r="E182" i="2"/>
  <c r="E181" i="2"/>
  <c r="D181" i="2" s="1"/>
  <c r="E180" i="2"/>
  <c r="D180" i="2" s="1"/>
  <c r="E179" i="2"/>
  <c r="D179" i="2" s="1"/>
  <c r="E178" i="2"/>
  <c r="E177" i="2"/>
  <c r="E176" i="2"/>
  <c r="E175" i="2"/>
  <c r="D175" i="2" s="1"/>
  <c r="E174" i="2"/>
  <c r="E173" i="2"/>
  <c r="E172" i="2"/>
  <c r="E171" i="2"/>
  <c r="E170" i="2"/>
  <c r="E168" i="2"/>
  <c r="E167" i="2"/>
  <c r="E166" i="2"/>
  <c r="E163" i="2"/>
  <c r="E162" i="2"/>
  <c r="E161" i="2"/>
  <c r="E160" i="2"/>
  <c r="D160" i="2" s="1"/>
  <c r="E159" i="2"/>
  <c r="D159" i="2" s="1"/>
  <c r="E158" i="2"/>
  <c r="D158" i="2" s="1"/>
  <c r="E157" i="2"/>
  <c r="D157" i="2" s="1"/>
  <c r="E156" i="2"/>
  <c r="D156" i="2" s="1"/>
  <c r="E155" i="2"/>
  <c r="D155" i="2" s="1"/>
  <c r="E154" i="2"/>
  <c r="E153" i="2"/>
  <c r="E152" i="2"/>
  <c r="D152" i="2" s="1"/>
  <c r="E151" i="2"/>
  <c r="D151" i="2" s="1"/>
  <c r="E150" i="2"/>
  <c r="E148" i="2"/>
  <c r="E147" i="2"/>
  <c r="E146" i="2"/>
  <c r="E143" i="2"/>
  <c r="E142" i="2"/>
  <c r="E141" i="2"/>
  <c r="D141" i="2" s="1"/>
  <c r="E140" i="2"/>
  <c r="E139" i="2"/>
  <c r="D139" i="2" s="1"/>
  <c r="E138" i="2"/>
  <c r="D138" i="2" s="1"/>
  <c r="E137" i="2"/>
  <c r="D137" i="2" s="1"/>
  <c r="E136" i="2"/>
  <c r="D136" i="2" s="1"/>
  <c r="E135" i="2"/>
  <c r="D135" i="2" s="1"/>
  <c r="E134" i="2"/>
  <c r="E133" i="2"/>
  <c r="E132" i="2"/>
  <c r="E131" i="2"/>
  <c r="E129" i="2"/>
  <c r="E128" i="2"/>
  <c r="D128" i="2" s="1"/>
  <c r="E127" i="2"/>
  <c r="E124" i="2"/>
  <c r="D124" i="2" s="1"/>
  <c r="E123" i="2"/>
  <c r="E122" i="2"/>
  <c r="D122" i="2" s="1"/>
  <c r="E121" i="2"/>
  <c r="D121" i="2" s="1"/>
  <c r="E120" i="2"/>
  <c r="D120" i="2" s="1"/>
  <c r="E119" i="2"/>
  <c r="D119" i="2" s="1"/>
  <c r="E118" i="2"/>
  <c r="D118" i="2" s="1"/>
  <c r="E117" i="2"/>
  <c r="D117" i="2" s="1"/>
  <c r="E116" i="2"/>
  <c r="D116" i="2" s="1"/>
  <c r="E115" i="2"/>
  <c r="E114" i="2"/>
  <c r="E113" i="2"/>
  <c r="D113" i="2" s="1"/>
  <c r="E112" i="2"/>
  <c r="D112" i="2" s="1"/>
  <c r="E111" i="2"/>
  <c r="E109" i="2"/>
  <c r="E108" i="2"/>
  <c r="E107" i="2"/>
  <c r="E104" i="2"/>
  <c r="E103" i="2"/>
  <c r="E102" i="2"/>
  <c r="D102" i="2" s="1"/>
  <c r="E101" i="2"/>
  <c r="D101" i="2" s="1"/>
  <c r="E100" i="2"/>
  <c r="D100" i="2" s="1"/>
  <c r="E99" i="2"/>
  <c r="D99" i="2" s="1"/>
  <c r="E98" i="2"/>
  <c r="D98" i="2" s="1"/>
  <c r="E97" i="2"/>
  <c r="D97" i="2" s="1"/>
  <c r="E96" i="2"/>
  <c r="D96" i="2" s="1"/>
  <c r="E95" i="2"/>
  <c r="D95" i="2" s="1"/>
  <c r="E94" i="2"/>
  <c r="D94" i="2" s="1"/>
  <c r="E93" i="2"/>
  <c r="D93" i="2" s="1"/>
  <c r="E92" i="2"/>
  <c r="D92" i="2" s="1"/>
  <c r="E91" i="2"/>
  <c r="E89" i="2"/>
  <c r="E88" i="2"/>
  <c r="D88" i="2" s="1"/>
  <c r="E87" i="2"/>
  <c r="E84" i="2"/>
  <c r="E83" i="2"/>
  <c r="E82" i="2"/>
  <c r="E81" i="2"/>
  <c r="E80" i="2"/>
  <c r="E79" i="2"/>
  <c r="E78" i="2"/>
  <c r="E77" i="2"/>
  <c r="E76" i="2"/>
  <c r="D76" i="2" s="1"/>
  <c r="E75" i="2"/>
  <c r="E74" i="2"/>
  <c r="E73" i="2"/>
  <c r="E72" i="2"/>
  <c r="D72" i="2" s="1"/>
  <c r="E70" i="2"/>
  <c r="E69" i="2"/>
  <c r="E68" i="2"/>
  <c r="E65" i="2"/>
  <c r="E64" i="2"/>
  <c r="D64" i="2" s="1"/>
  <c r="E63" i="2"/>
  <c r="D63" i="2" s="1"/>
  <c r="E62" i="2"/>
  <c r="E61" i="2"/>
  <c r="E60" i="2"/>
  <c r="D60" i="2" s="1"/>
  <c r="E59" i="2"/>
  <c r="D59" i="2" s="1"/>
  <c r="E58" i="2"/>
  <c r="D58" i="2" s="1"/>
  <c r="E57" i="2"/>
  <c r="D57" i="2" s="1"/>
  <c r="E56" i="2"/>
  <c r="D56" i="2" s="1"/>
  <c r="E55" i="2"/>
  <c r="D55" i="2" s="1"/>
  <c r="E54" i="2"/>
  <c r="D54" i="2" s="1"/>
  <c r="E53" i="2"/>
  <c r="D53" i="2" s="1"/>
  <c r="E52" i="2"/>
  <c r="D52" i="2" s="1"/>
  <c r="E50" i="2"/>
  <c r="E49" i="2"/>
  <c r="E48" i="2"/>
  <c r="D48" i="2" s="1"/>
  <c r="E45" i="2"/>
  <c r="E44" i="2"/>
  <c r="D44" i="2" s="1"/>
  <c r="E43" i="2"/>
  <c r="E42" i="2"/>
  <c r="E41" i="2"/>
  <c r="E40" i="2"/>
  <c r="D40" i="2" s="1"/>
  <c r="E39" i="2"/>
  <c r="D39" i="2" s="1"/>
  <c r="E38" i="2"/>
  <c r="E37" i="2"/>
  <c r="E36" i="2"/>
  <c r="D36" i="2" s="1"/>
  <c r="E35" i="2"/>
  <c r="E34" i="2"/>
  <c r="E33" i="2"/>
  <c r="E32" i="2"/>
  <c r="D32" i="2" s="1"/>
  <c r="E30" i="2"/>
  <c r="E29" i="2"/>
  <c r="E28" i="2"/>
  <c r="D28" i="2" s="1"/>
  <c r="D75" i="2" l="1"/>
  <c r="D79" i="2"/>
  <c r="D83" i="2"/>
  <c r="D108" i="2"/>
  <c r="D127" i="2"/>
  <c r="D140" i="2"/>
  <c r="D207" i="2"/>
  <c r="D247" i="2"/>
  <c r="D251" i="2"/>
  <c r="D228" i="2"/>
  <c r="D167" i="2"/>
  <c r="D172" i="2"/>
  <c r="D91" i="2"/>
  <c r="D103" i="2"/>
  <c r="D203" i="2"/>
  <c r="D68" i="2"/>
  <c r="D80" i="2"/>
  <c r="D84" i="2"/>
  <c r="D132" i="2"/>
  <c r="D168" i="2"/>
  <c r="D176" i="2"/>
  <c r="D208" i="2"/>
  <c r="D220" i="2"/>
  <c r="D35" i="2"/>
  <c r="D43" i="2"/>
  <c r="D87" i="2"/>
  <c r="D111" i="2"/>
  <c r="D115" i="2"/>
  <c r="D123" i="2"/>
  <c r="D147" i="2"/>
  <c r="D187" i="2"/>
  <c r="D163" i="2"/>
  <c r="D191" i="2"/>
  <c r="D107" i="2"/>
  <c r="D131" i="2"/>
  <c r="D143" i="2"/>
  <c r="D171" i="2"/>
  <c r="D183" i="2"/>
  <c r="D219" i="2"/>
  <c r="D223" i="2"/>
  <c r="D29" i="2"/>
  <c r="D33" i="2"/>
  <c r="D37" i="2"/>
  <c r="D41" i="2"/>
  <c r="D45" i="2"/>
  <c r="D49" i="2"/>
  <c r="D61" i="2"/>
  <c r="D65" i="2"/>
  <c r="D69" i="2"/>
  <c r="D73" i="2"/>
  <c r="D77" i="2"/>
  <c r="D81" i="2"/>
  <c r="D89" i="2"/>
  <c r="D109" i="2"/>
  <c r="D129" i="2"/>
  <c r="D133" i="2"/>
  <c r="D153" i="2"/>
  <c r="D161" i="2"/>
  <c r="D173" i="2"/>
  <c r="D177" i="2"/>
  <c r="D193" i="2"/>
  <c r="D201" i="2"/>
  <c r="D221" i="2"/>
  <c r="D249" i="2"/>
  <c r="D265" i="2"/>
  <c r="D269" i="2"/>
  <c r="D30" i="2"/>
  <c r="D34" i="2"/>
  <c r="D38" i="2"/>
  <c r="D42" i="2"/>
  <c r="D50" i="2"/>
  <c r="D62" i="2"/>
  <c r="D70" i="2"/>
  <c r="D74" i="2"/>
  <c r="D78" i="2"/>
  <c r="D82" i="2"/>
  <c r="D114" i="2"/>
  <c r="D134" i="2"/>
  <c r="D142" i="2"/>
  <c r="D146" i="2"/>
  <c r="D150" i="2"/>
  <c r="D154" i="2"/>
  <c r="D162" i="2"/>
  <c r="D166" i="2"/>
  <c r="D170" i="2"/>
  <c r="D174" i="2"/>
  <c r="D178" i="2"/>
  <c r="D182" i="2"/>
  <c r="D186" i="2"/>
  <c r="D190" i="2"/>
  <c r="D194" i="2"/>
  <c r="D206" i="2"/>
  <c r="D210" i="2"/>
  <c r="D214" i="2"/>
  <c r="D222" i="2"/>
  <c r="D266" i="2"/>
  <c r="D270" i="2"/>
  <c r="H27" i="2"/>
  <c r="I8" i="2" l="1"/>
  <c r="F8" i="2" l="1"/>
  <c r="F13" i="2"/>
  <c r="F14" i="2"/>
  <c r="F15" i="2"/>
  <c r="F17" i="2"/>
  <c r="F24" i="2"/>
  <c r="I9" i="2"/>
  <c r="I10" i="2"/>
  <c r="K8" i="2"/>
  <c r="R263" i="2" l="1"/>
  <c r="Q263" i="2"/>
  <c r="M263" i="2"/>
  <c r="L263" i="2"/>
  <c r="K263" i="2"/>
  <c r="I263" i="2"/>
  <c r="H263" i="2"/>
  <c r="G263" i="2"/>
  <c r="C263" i="2"/>
  <c r="I259" i="2"/>
  <c r="I258" i="2" s="1"/>
  <c r="G259" i="2"/>
  <c r="C259" i="2"/>
  <c r="Q245" i="2"/>
  <c r="M245" i="2"/>
  <c r="K245" i="2"/>
  <c r="I245" i="2"/>
  <c r="H245" i="2"/>
  <c r="G245" i="2"/>
  <c r="C245" i="2"/>
  <c r="I241" i="2"/>
  <c r="I240" i="2" s="1"/>
  <c r="G241" i="2"/>
  <c r="C241" i="2"/>
  <c r="I229" i="2"/>
  <c r="G229" i="2"/>
  <c r="Q225" i="2"/>
  <c r="I225" i="2"/>
  <c r="G225" i="2"/>
  <c r="C225" i="2"/>
  <c r="R209" i="2"/>
  <c r="Q209" i="2"/>
  <c r="P209" i="2"/>
  <c r="M209" i="2"/>
  <c r="L209" i="2"/>
  <c r="K209" i="2"/>
  <c r="I209" i="2"/>
  <c r="H209" i="2"/>
  <c r="G209" i="2"/>
  <c r="E209" i="2" s="1"/>
  <c r="C209" i="2"/>
  <c r="P205" i="2"/>
  <c r="L205" i="2"/>
  <c r="K205" i="2"/>
  <c r="I205" i="2"/>
  <c r="H205" i="2"/>
  <c r="G205" i="2"/>
  <c r="C205" i="2"/>
  <c r="C189" i="2"/>
  <c r="P189" i="2"/>
  <c r="L189" i="2"/>
  <c r="K189" i="2"/>
  <c r="J189" i="2" s="1"/>
  <c r="H189" i="2"/>
  <c r="G189" i="2"/>
  <c r="P185" i="2"/>
  <c r="L185" i="2"/>
  <c r="K185" i="2"/>
  <c r="H185" i="2"/>
  <c r="G185" i="2"/>
  <c r="E185" i="2" s="1"/>
  <c r="R169" i="2"/>
  <c r="Q169" i="2"/>
  <c r="P169" i="2"/>
  <c r="O169" i="2"/>
  <c r="O11" i="2" s="1"/>
  <c r="M169" i="2"/>
  <c r="L169" i="2"/>
  <c r="K169" i="2"/>
  <c r="I169" i="2"/>
  <c r="H169" i="2"/>
  <c r="G169" i="2"/>
  <c r="Q165" i="2"/>
  <c r="P165" i="2"/>
  <c r="L165" i="2"/>
  <c r="K165" i="2"/>
  <c r="I165" i="2"/>
  <c r="I164" i="2" s="1"/>
  <c r="H165" i="2"/>
  <c r="G165" i="2"/>
  <c r="P149" i="2"/>
  <c r="L149" i="2"/>
  <c r="K149" i="2"/>
  <c r="H149" i="2"/>
  <c r="G149" i="2"/>
  <c r="E149" i="2" s="1"/>
  <c r="P145" i="2"/>
  <c r="L145" i="2"/>
  <c r="K145" i="2"/>
  <c r="J145" i="2" s="1"/>
  <c r="H145" i="2"/>
  <c r="G145" i="2"/>
  <c r="P130" i="2"/>
  <c r="L130" i="2"/>
  <c r="K130" i="2"/>
  <c r="H130" i="2"/>
  <c r="G130" i="2"/>
  <c r="E130" i="2" s="1"/>
  <c r="P126" i="2"/>
  <c r="L126" i="2"/>
  <c r="K126" i="2"/>
  <c r="J126" i="2" s="1"/>
  <c r="H126" i="2"/>
  <c r="G126" i="2"/>
  <c r="R110" i="2"/>
  <c r="Q110" i="2"/>
  <c r="P110" i="2"/>
  <c r="M110" i="2"/>
  <c r="L110" i="2"/>
  <c r="K110" i="2"/>
  <c r="I110" i="2"/>
  <c r="H110" i="2"/>
  <c r="G110" i="2"/>
  <c r="E110" i="2" s="1"/>
  <c r="P106" i="2"/>
  <c r="L106" i="2"/>
  <c r="K106" i="2"/>
  <c r="J106" i="2" s="1"/>
  <c r="D106" i="2" s="1"/>
  <c r="I106" i="2"/>
  <c r="H106" i="2"/>
  <c r="G106" i="2"/>
  <c r="E106" i="2" s="1"/>
  <c r="Q90" i="2"/>
  <c r="P90" i="2"/>
  <c r="M90" i="2"/>
  <c r="L90" i="2"/>
  <c r="K90" i="2"/>
  <c r="I90" i="2"/>
  <c r="H90" i="2"/>
  <c r="G90" i="2"/>
  <c r="E90" i="2" s="1"/>
  <c r="Q86" i="2"/>
  <c r="P86" i="2"/>
  <c r="L86" i="2"/>
  <c r="L85" i="2" s="1"/>
  <c r="K86" i="2"/>
  <c r="I86" i="2"/>
  <c r="I85" i="2" s="1"/>
  <c r="H86" i="2"/>
  <c r="G86" i="2"/>
  <c r="E86" i="2" s="1"/>
  <c r="C85" i="2"/>
  <c r="P71" i="2"/>
  <c r="L71" i="2"/>
  <c r="K71" i="2"/>
  <c r="I71" i="2"/>
  <c r="H71" i="2"/>
  <c r="G71" i="2"/>
  <c r="C71" i="2"/>
  <c r="K67" i="2"/>
  <c r="J67" i="2" s="1"/>
  <c r="I67" i="2"/>
  <c r="I66" i="2" s="1"/>
  <c r="H67" i="2"/>
  <c r="G67" i="2"/>
  <c r="C67" i="2"/>
  <c r="P51" i="2"/>
  <c r="L51" i="2"/>
  <c r="K51" i="2"/>
  <c r="H51" i="2"/>
  <c r="G51" i="2"/>
  <c r="E51" i="2" s="1"/>
  <c r="C51" i="2"/>
  <c r="P47" i="2"/>
  <c r="L47" i="2"/>
  <c r="K47" i="2"/>
  <c r="H47" i="2"/>
  <c r="G47" i="2"/>
  <c r="C47" i="2"/>
  <c r="Q31" i="2"/>
  <c r="P31" i="2"/>
  <c r="M26" i="2"/>
  <c r="L31" i="2"/>
  <c r="K31" i="2"/>
  <c r="I31" i="2"/>
  <c r="H31" i="2"/>
  <c r="G31" i="2"/>
  <c r="C31" i="2"/>
  <c r="P27" i="2"/>
  <c r="L27" i="2"/>
  <c r="L26" i="2" s="1"/>
  <c r="K27" i="2"/>
  <c r="I27" i="2"/>
  <c r="H26" i="2"/>
  <c r="G27" i="2"/>
  <c r="L25" i="2"/>
  <c r="K25" i="2"/>
  <c r="J25" i="2" s="1"/>
  <c r="I25" i="2"/>
  <c r="H25" i="2"/>
  <c r="G25" i="2"/>
  <c r="C25" i="2"/>
  <c r="P24" i="2"/>
  <c r="L24" i="2"/>
  <c r="K24" i="2"/>
  <c r="I24" i="2"/>
  <c r="H24" i="2"/>
  <c r="G24" i="2"/>
  <c r="C24" i="2"/>
  <c r="P23" i="2"/>
  <c r="L23" i="2"/>
  <c r="K23" i="2"/>
  <c r="I23" i="2"/>
  <c r="H23" i="2"/>
  <c r="G23" i="2"/>
  <c r="C23" i="2"/>
  <c r="P22" i="2"/>
  <c r="M22" i="2"/>
  <c r="L22" i="2"/>
  <c r="K22" i="2"/>
  <c r="I22" i="2"/>
  <c r="H22" i="2"/>
  <c r="G22" i="2"/>
  <c r="C22" i="2"/>
  <c r="R21" i="2"/>
  <c r="Q21" i="2"/>
  <c r="P21" i="2"/>
  <c r="O21" i="2"/>
  <c r="M21" i="2"/>
  <c r="L21" i="2"/>
  <c r="K21" i="2"/>
  <c r="I21" i="2"/>
  <c r="H21" i="2"/>
  <c r="G21" i="2"/>
  <c r="E21" i="2" s="1"/>
  <c r="C21" i="2"/>
  <c r="Q20" i="2"/>
  <c r="P20" i="2"/>
  <c r="O20" i="2"/>
  <c r="M20" i="2"/>
  <c r="L20" i="2"/>
  <c r="K20" i="2"/>
  <c r="I20" i="2"/>
  <c r="H20" i="2"/>
  <c r="G20" i="2"/>
  <c r="C20" i="2"/>
  <c r="R19" i="2"/>
  <c r="Q19" i="2"/>
  <c r="P19" i="2"/>
  <c r="M19" i="2"/>
  <c r="L19" i="2"/>
  <c r="K19" i="2"/>
  <c r="I19" i="2"/>
  <c r="H19" i="2"/>
  <c r="G19" i="2"/>
  <c r="E19" i="2" s="1"/>
  <c r="C19" i="2"/>
  <c r="R18" i="2"/>
  <c r="Q18" i="2"/>
  <c r="P18" i="2"/>
  <c r="M18" i="2"/>
  <c r="L18" i="2"/>
  <c r="K18" i="2"/>
  <c r="I18" i="2"/>
  <c r="H18" i="2"/>
  <c r="G18" i="2"/>
  <c r="C18" i="2"/>
  <c r="R17" i="2"/>
  <c r="Q17" i="2"/>
  <c r="P17" i="2"/>
  <c r="M17" i="2"/>
  <c r="L17" i="2"/>
  <c r="K17" i="2"/>
  <c r="I17" i="2"/>
  <c r="H17" i="2"/>
  <c r="G17" i="2"/>
  <c r="E17" i="2" s="1"/>
  <c r="C17" i="2"/>
  <c r="Q16" i="2"/>
  <c r="P16" i="2"/>
  <c r="M16" i="2"/>
  <c r="L16" i="2"/>
  <c r="K16" i="2"/>
  <c r="I16" i="2"/>
  <c r="H16" i="2"/>
  <c r="G16" i="2"/>
  <c r="C16" i="2"/>
  <c r="R15" i="2"/>
  <c r="Q15" i="2"/>
  <c r="P15" i="2"/>
  <c r="M15" i="2"/>
  <c r="L15" i="2"/>
  <c r="K15" i="2"/>
  <c r="I15" i="2"/>
  <c r="H15" i="2"/>
  <c r="G15" i="2"/>
  <c r="C15" i="2"/>
  <c r="R14" i="2"/>
  <c r="Q14" i="2"/>
  <c r="P14" i="2"/>
  <c r="M14" i="2"/>
  <c r="L14" i="2"/>
  <c r="K14" i="2"/>
  <c r="I14" i="2"/>
  <c r="H14" i="2"/>
  <c r="G14" i="2"/>
  <c r="C14" i="2"/>
  <c r="Q13" i="2"/>
  <c r="P13" i="2"/>
  <c r="M13" i="2"/>
  <c r="L13" i="2"/>
  <c r="K13" i="2"/>
  <c r="I13" i="2"/>
  <c r="H13" i="2"/>
  <c r="G13" i="2"/>
  <c r="C13" i="2"/>
  <c r="Q12" i="2"/>
  <c r="P12" i="2"/>
  <c r="L12" i="2"/>
  <c r="K12" i="2"/>
  <c r="I12" i="2"/>
  <c r="H12" i="2"/>
  <c r="G12" i="2"/>
  <c r="Q10" i="2"/>
  <c r="P10" i="2"/>
  <c r="L10" i="2"/>
  <c r="K10" i="2"/>
  <c r="H10" i="2"/>
  <c r="G10" i="2"/>
  <c r="E10" i="2" s="1"/>
  <c r="C10" i="2"/>
  <c r="Q9" i="2"/>
  <c r="P9" i="2"/>
  <c r="L9" i="2"/>
  <c r="K9" i="2"/>
  <c r="H9" i="2"/>
  <c r="G9" i="2"/>
  <c r="E9" i="2" s="1"/>
  <c r="P8" i="2"/>
  <c r="L8" i="2"/>
  <c r="H8" i="2"/>
  <c r="G8" i="2"/>
  <c r="E8" i="2" s="1"/>
  <c r="C11" i="2" l="1"/>
  <c r="C184" i="2"/>
  <c r="I204" i="2"/>
  <c r="C240" i="2"/>
  <c r="E24" i="2"/>
  <c r="E15" i="2"/>
  <c r="D15" i="2" s="1"/>
  <c r="J24" i="2"/>
  <c r="E25" i="2"/>
  <c r="D25" i="2" s="1"/>
  <c r="J27" i="2"/>
  <c r="J47" i="2"/>
  <c r="H204" i="2"/>
  <c r="J263" i="2"/>
  <c r="E14" i="2"/>
  <c r="J15" i="2"/>
  <c r="J8" i="2"/>
  <c r="D8" i="2" s="1"/>
  <c r="E13" i="2"/>
  <c r="L125" i="2"/>
  <c r="J209" i="2"/>
  <c r="D209" i="2" s="1"/>
  <c r="E229" i="2"/>
  <c r="E263" i="2"/>
  <c r="D263" i="2" s="1"/>
  <c r="L11" i="2"/>
  <c r="R11" i="2"/>
  <c r="L105" i="2"/>
  <c r="C258" i="2"/>
  <c r="J10" i="2"/>
  <c r="D10" i="2" s="1"/>
  <c r="E12" i="2"/>
  <c r="J14" i="2"/>
  <c r="D14" i="2" s="1"/>
  <c r="J16" i="2"/>
  <c r="E18" i="2"/>
  <c r="E20" i="2"/>
  <c r="J22" i="2"/>
  <c r="J23" i="2"/>
  <c r="E27" i="2"/>
  <c r="D27" i="2" s="1"/>
  <c r="E31" i="2"/>
  <c r="G85" i="2"/>
  <c r="H105" i="2"/>
  <c r="P105" i="2"/>
  <c r="H144" i="2"/>
  <c r="J165" i="2"/>
  <c r="J169" i="2"/>
  <c r="P164" i="2"/>
  <c r="G204" i="2"/>
  <c r="E204" i="2" s="1"/>
  <c r="E205" i="2"/>
  <c r="L204" i="2"/>
  <c r="J245" i="2"/>
  <c r="G258" i="2"/>
  <c r="E258" i="2" s="1"/>
  <c r="E259" i="2"/>
  <c r="G66" i="2"/>
  <c r="E71" i="2"/>
  <c r="D71" i="2" s="1"/>
  <c r="H164" i="2"/>
  <c r="K184" i="2"/>
  <c r="J185" i="2"/>
  <c r="D185" i="2" s="1"/>
  <c r="G224" i="2"/>
  <c r="E225" i="2"/>
  <c r="D225" i="2" s="1"/>
  <c r="G240" i="2"/>
  <c r="E240" i="2" s="1"/>
  <c r="E241" i="2"/>
  <c r="J12" i="2"/>
  <c r="J13" i="2"/>
  <c r="D13" i="2" s="1"/>
  <c r="J18" i="2"/>
  <c r="J20" i="2"/>
  <c r="D24" i="2"/>
  <c r="J31" i="2"/>
  <c r="C204" i="2"/>
  <c r="K204" i="2"/>
  <c r="J205" i="2"/>
  <c r="D205" i="2" s="1"/>
  <c r="J9" i="2"/>
  <c r="D9" i="2" s="1"/>
  <c r="E16" i="2"/>
  <c r="D16" i="2" s="1"/>
  <c r="J17" i="2"/>
  <c r="D17" i="2" s="1"/>
  <c r="J19" i="2"/>
  <c r="D19" i="2" s="1"/>
  <c r="J21" i="2"/>
  <c r="D21" i="2" s="1"/>
  <c r="E22" i="2"/>
  <c r="E23" i="2"/>
  <c r="D23" i="2" s="1"/>
  <c r="P26" i="2"/>
  <c r="E47" i="2"/>
  <c r="D47" i="2" s="1"/>
  <c r="P46" i="2"/>
  <c r="J51" i="2"/>
  <c r="D51" i="2" s="1"/>
  <c r="E67" i="2"/>
  <c r="D67" i="2" s="1"/>
  <c r="J71" i="2"/>
  <c r="K85" i="2"/>
  <c r="J86" i="2"/>
  <c r="D86" i="2" s="1"/>
  <c r="J90" i="2"/>
  <c r="D90" i="2" s="1"/>
  <c r="J110" i="2"/>
  <c r="D110" i="2" s="1"/>
  <c r="G125" i="2"/>
  <c r="E126" i="2"/>
  <c r="D126" i="2" s="1"/>
  <c r="P125" i="2"/>
  <c r="J130" i="2"/>
  <c r="D130" i="2" s="1"/>
  <c r="E145" i="2"/>
  <c r="D145" i="2" s="1"/>
  <c r="P144" i="2"/>
  <c r="J149" i="2"/>
  <c r="D149" i="2" s="1"/>
  <c r="E165" i="2"/>
  <c r="E169" i="2"/>
  <c r="G184" i="2"/>
  <c r="E189" i="2"/>
  <c r="D189" i="2" s="1"/>
  <c r="E245" i="2"/>
  <c r="I7" i="2"/>
  <c r="L184" i="2"/>
  <c r="P204" i="2"/>
  <c r="H46" i="2"/>
  <c r="H125" i="2"/>
  <c r="P7" i="2"/>
  <c r="I26" i="2"/>
  <c r="H85" i="2"/>
  <c r="L144" i="2"/>
  <c r="I224" i="2"/>
  <c r="K26" i="2"/>
  <c r="K7" i="2"/>
  <c r="Q7" i="2"/>
  <c r="M11" i="2"/>
  <c r="C46" i="2"/>
  <c r="P85" i="2"/>
  <c r="K125" i="2"/>
  <c r="J125" i="2" s="1"/>
  <c r="K164" i="2"/>
  <c r="P184" i="2"/>
  <c r="G7" i="2"/>
  <c r="Q11" i="2"/>
  <c r="K46" i="2"/>
  <c r="I105" i="2"/>
  <c r="G144" i="2"/>
  <c r="L46" i="2"/>
  <c r="C66" i="2"/>
  <c r="C12" i="2"/>
  <c r="G46" i="2"/>
  <c r="E46" i="2" s="1"/>
  <c r="H11" i="2"/>
  <c r="H66" i="2"/>
  <c r="K66" i="2"/>
  <c r="J66" i="2" s="1"/>
  <c r="Q85" i="2"/>
  <c r="K144" i="2"/>
  <c r="G164" i="2"/>
  <c r="L164" i="2"/>
  <c r="Q164" i="2"/>
  <c r="H184" i="2"/>
  <c r="I11" i="2"/>
  <c r="K11" i="2"/>
  <c r="P11" i="2"/>
  <c r="G105" i="2"/>
  <c r="K105" i="2"/>
  <c r="G26" i="2"/>
  <c r="E26" i="2" s="1"/>
  <c r="G11" i="2"/>
  <c r="H7" i="2"/>
  <c r="L7" i="2"/>
  <c r="C7" i="2" l="1"/>
  <c r="C26" i="2"/>
  <c r="E184" i="2"/>
  <c r="D18" i="2"/>
  <c r="E144" i="2"/>
  <c r="D31" i="2"/>
  <c r="D20" i="2"/>
  <c r="E164" i="2"/>
  <c r="D22" i="2"/>
  <c r="D165" i="2"/>
  <c r="D12" i="2"/>
  <c r="J11" i="2"/>
  <c r="E7" i="2"/>
  <c r="J105" i="2"/>
  <c r="J7" i="2"/>
  <c r="D169" i="2"/>
  <c r="E125" i="2"/>
  <c r="D125" i="2" s="1"/>
  <c r="J85" i="2"/>
  <c r="J184" i="2"/>
  <c r="E66" i="2"/>
  <c r="D66" i="2" s="1"/>
  <c r="D245" i="2"/>
  <c r="E85" i="2"/>
  <c r="D85" i="2" s="1"/>
  <c r="E224" i="2"/>
  <c r="D184" i="2"/>
  <c r="J204" i="2"/>
  <c r="D204" i="2" s="1"/>
  <c r="E11" i="2"/>
  <c r="E105" i="2"/>
  <c r="J144" i="2"/>
  <c r="D144" i="2" s="1"/>
  <c r="J46" i="2"/>
  <c r="D46" i="2" s="1"/>
  <c r="J164" i="2"/>
  <c r="J26" i="2"/>
  <c r="D26" i="2" s="1"/>
  <c r="D105" i="2" l="1"/>
  <c r="D164" i="2"/>
  <c r="D11" i="2"/>
  <c r="D7" i="2"/>
</calcChain>
</file>

<file path=xl/sharedStrings.xml><?xml version="1.0" encoding="utf-8"?>
<sst xmlns="http://schemas.openxmlformats.org/spreadsheetml/2006/main" count="2715" uniqueCount="75">
  <si>
    <t>1,000.00 - 2,499.99</t>
  </si>
  <si>
    <t>2,500.00 y más</t>
  </si>
  <si>
    <t>Bocas del Toro</t>
  </si>
  <si>
    <t>Coclé</t>
  </si>
  <si>
    <t>Colón</t>
  </si>
  <si>
    <t>Chiriquí</t>
  </si>
  <si>
    <t>Darién</t>
  </si>
  <si>
    <t>4.00 -  4.99</t>
  </si>
  <si>
    <t>Herrera</t>
  </si>
  <si>
    <t>Los Santos</t>
  </si>
  <si>
    <t>Panamá</t>
  </si>
  <si>
    <t>Panamá Oeste</t>
  </si>
  <si>
    <t>Veraguas</t>
  </si>
  <si>
    <t>Comarca Kuna Yala</t>
  </si>
  <si>
    <t>Comarca Emberá</t>
  </si>
  <si>
    <t>Comarca Ngäbe Buglé</t>
  </si>
  <si>
    <t xml:space="preserve">TOTAL </t>
  </si>
  <si>
    <t>-</t>
  </si>
  <si>
    <t>3.00 -  3.99</t>
  </si>
  <si>
    <t>2.00 -  2.99</t>
  </si>
  <si>
    <t>1.00 -  1.99</t>
  </si>
  <si>
    <t>0.50 -  0.99</t>
  </si>
  <si>
    <t>0.20 -  0.49</t>
  </si>
  <si>
    <t>0.10 -  0.19</t>
  </si>
  <si>
    <t>Menos de 0.10</t>
  </si>
  <si>
    <t>Menos de 0.50</t>
  </si>
  <si>
    <t>10.00 -  19.99</t>
  </si>
  <si>
    <t>5.00 -  9.99</t>
  </si>
  <si>
    <t>20.00 -  49.99</t>
  </si>
  <si>
    <t>50.00 -  99.99</t>
  </si>
  <si>
    <t>100.00 - 199.99</t>
  </si>
  <si>
    <t>200.00 - 499.99</t>
  </si>
  <si>
    <t>500.00 - 999.99</t>
  </si>
  <si>
    <t xml:space="preserve"> Menos de 0.10</t>
  </si>
  <si>
    <t xml:space="preserve"> 0.10 -  0.19</t>
  </si>
  <si>
    <t xml:space="preserve"> 0.50 -  0.99</t>
  </si>
  <si>
    <t xml:space="preserve"> 4.00 -  4.99</t>
  </si>
  <si>
    <t>Línea num.</t>
  </si>
  <si>
    <t>Explotaciones</t>
  </si>
  <si>
    <t>Explotaciones agropecuarias</t>
  </si>
  <si>
    <t>Tenencia de la tierra</t>
  </si>
  <si>
    <t>Bajo régimen exclusivo</t>
  </si>
  <si>
    <t>Bajo régimen mixto de tenencia</t>
  </si>
  <si>
    <t>Total</t>
  </si>
  <si>
    <t>Con título de propiedad</t>
  </si>
  <si>
    <t>Sin título de propiedad</t>
  </si>
  <si>
    <t>Bajo arrendamiento</t>
  </si>
  <si>
    <t>Tierras colectivas</t>
  </si>
  <si>
    <t>Con título - sin título</t>
  </si>
  <si>
    <t>Con título - bajo arrendamiento</t>
  </si>
  <si>
    <t>Con título - tierras colectivas</t>
  </si>
  <si>
    <t xml:space="preserve">Con título - sin título - bajo arrendamiento </t>
  </si>
  <si>
    <t>Con título - sin título - tierras colectivas</t>
  </si>
  <si>
    <t>Sin título - bajo arrendamiento</t>
  </si>
  <si>
    <t>Sin título - tierras colectivas</t>
  </si>
  <si>
    <t>Bajo arrendamiento - tierras colectivas</t>
  </si>
  <si>
    <t>Con titulo - bajo arrendamiento - tierras colectivas</t>
  </si>
  <si>
    <t>Sin título - bajo arrendamiento - tierras colectivas</t>
  </si>
  <si>
    <t>Línea 
num.</t>
  </si>
  <si>
    <t>Cuadro 2. SUPERFICIE DE LAS EXPLOTACIONES AGROPECUARIAS EN LA REPÚBLICA, POR TENENCIA DE LA TIERRA BAJO RÉGIMEN EXCLUSIVO Y MIXTO, SEGÚN PROVINCIA, COMARCA INDÍGENA Y TAMAÑO DE LA EXPLOTACIÓN: VIII CENSO NACIONAL AGROPECUARIO 2024</t>
  </si>
  <si>
    <t>Con título - sin título - bajo arrendamiento - tierras colectivas</t>
  </si>
  <si>
    <t xml:space="preserve"> De 0.50 y más</t>
  </si>
  <si>
    <t xml:space="preserve"> 0.50 - 0.99</t>
  </si>
  <si>
    <t>1.00 - 1.99</t>
  </si>
  <si>
    <t>0.20 - 0.49</t>
  </si>
  <si>
    <t xml:space="preserve"> 0.10 - 0.19</t>
  </si>
  <si>
    <t>2.00 - 2.99</t>
  </si>
  <si>
    <t>3.00 - 3.99</t>
  </si>
  <si>
    <t xml:space="preserve"> 4.00 - 4.99</t>
  </si>
  <si>
    <t>5.00 - 9.99</t>
  </si>
  <si>
    <t>10.00 - 19.99</t>
  </si>
  <si>
    <t>20.00 - 49.99</t>
  </si>
  <si>
    <t>50.00 - 99.99</t>
  </si>
  <si>
    <t xml:space="preserve"> - Cantidad nula o cero.</t>
  </si>
  <si>
    <t>Provincia, comarca indígena y tamaño de la explotación
(En hectáreas)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</si>
</sst>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auto="1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0" xfId="0" applyFont="1" applyBorder="1"/>
    <xf numFmtId="4" fontId="0" fillId="0" borderId="0" xfId="0" applyNumberFormat="1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4" fontId="0" fillId="0" borderId="0" xfId="0" applyNumberFormat="1" applyFont="1" applyBorder="1"/>
    <xf numFmtId="0" fontId="0" fillId="0" borderId="0" xfId="0" applyFont="1" applyBorder="1" applyAlignment="1">
      <alignment horizontal="center"/>
    </xf>
    <xf numFmtId="0" fontId="0" fillId="0" borderId="9" xfId="0" applyFont="1" applyFill="1" applyBorder="1" applyAlignment="1">
      <alignment vertical="center"/>
    </xf>
    <xf numFmtId="0" fontId="0" fillId="0" borderId="11" xfId="0" applyFont="1" applyFill="1" applyBorder="1" applyAlignment="1">
      <alignment vertical="center"/>
    </xf>
    <xf numFmtId="4" fontId="4" fillId="2" borderId="7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3" fontId="1" fillId="0" borderId="10" xfId="0" applyNumberFormat="1" applyFont="1" applyFill="1" applyBorder="1" applyAlignment="1">
      <alignment vertical="center"/>
    </xf>
    <xf numFmtId="4" fontId="1" fillId="0" borderId="10" xfId="0" applyNumberFormat="1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 wrapText="1"/>
    </xf>
    <xf numFmtId="3" fontId="1" fillId="0" borderId="2" xfId="0" applyNumberFormat="1" applyFont="1" applyFill="1" applyBorder="1" applyAlignment="1">
      <alignment horizontal="right" vertical="center" wrapText="1"/>
    </xf>
    <xf numFmtId="4" fontId="1" fillId="0" borderId="2" xfId="0" applyNumberFormat="1" applyFont="1" applyFill="1" applyBorder="1" applyAlignment="1">
      <alignment horizontal="right" vertical="center" wrapText="1"/>
    </xf>
    <xf numFmtId="0" fontId="0" fillId="0" borderId="3" xfId="0" applyFont="1" applyFill="1" applyBorder="1" applyAlignment="1">
      <alignment vertical="center"/>
    </xf>
    <xf numFmtId="3" fontId="2" fillId="0" borderId="2" xfId="0" applyNumberFormat="1" applyFont="1" applyBorder="1" applyAlignment="1">
      <alignment horizontal="right" vertical="center"/>
    </xf>
    <xf numFmtId="4" fontId="2" fillId="0" borderId="2" xfId="0" applyNumberFormat="1" applyFont="1" applyBorder="1" applyAlignment="1">
      <alignment horizontal="right" vertical="center"/>
    </xf>
    <xf numFmtId="4" fontId="2" fillId="0" borderId="2" xfId="0" applyNumberFormat="1" applyFont="1" applyFill="1" applyBorder="1" applyAlignment="1">
      <alignment horizontal="right" vertical="center"/>
    </xf>
    <xf numFmtId="4" fontId="3" fillId="0" borderId="2" xfId="0" applyNumberFormat="1" applyFont="1" applyFill="1" applyBorder="1" applyAlignment="1">
      <alignment horizontal="right" vertical="center" wrapText="1"/>
    </xf>
    <xf numFmtId="0" fontId="0" fillId="0" borderId="0" xfId="0" applyFont="1" applyBorder="1" applyAlignment="1">
      <alignment vertical="center"/>
    </xf>
    <xf numFmtId="3" fontId="0" fillId="0" borderId="2" xfId="0" applyNumberFormat="1" applyFont="1" applyBorder="1" applyAlignment="1">
      <alignment horizontal="right" vertical="center"/>
    </xf>
    <xf numFmtId="4" fontId="0" fillId="0" borderId="2" xfId="0" applyNumberFormat="1" applyFont="1" applyBorder="1" applyAlignment="1">
      <alignment horizontal="right" vertical="center"/>
    </xf>
    <xf numFmtId="4" fontId="0" fillId="0" borderId="2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left" vertical="center" wrapText="1"/>
    </xf>
    <xf numFmtId="3" fontId="0" fillId="0" borderId="2" xfId="0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  <xf numFmtId="0" fontId="0" fillId="0" borderId="5" xfId="0" applyFont="1" applyBorder="1" applyAlignment="1">
      <alignment vertical="center"/>
    </xf>
    <xf numFmtId="3" fontId="0" fillId="0" borderId="6" xfId="0" applyNumberFormat="1" applyFont="1" applyBorder="1" applyAlignment="1">
      <alignment horizontal="right" vertical="center"/>
    </xf>
    <xf numFmtId="4" fontId="0" fillId="0" borderId="6" xfId="0" applyNumberFormat="1" applyFont="1" applyBorder="1" applyAlignment="1">
      <alignment horizontal="right" vertical="center"/>
    </xf>
    <xf numFmtId="0" fontId="0" fillId="0" borderId="1" xfId="0" applyFont="1" applyBorder="1" applyAlignment="1">
      <alignment vertical="center"/>
    </xf>
    <xf numFmtId="0" fontId="1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righ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4" fontId="4" fillId="2" borderId="7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CC"/>
      <color rgb="FFFFCC00"/>
      <color rgb="FFFF00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2"/>
  <sheetViews>
    <sheetView showGridLines="0" tabSelected="1" zoomScale="85" zoomScaleNormal="85" zoomScaleSheetLayoutView="51" workbookViewId="0">
      <selection activeCell="C6" sqref="C6"/>
    </sheetView>
  </sheetViews>
  <sheetFormatPr baseColWidth="10" defaultColWidth="9.140625" defaultRowHeight="12.75" x14ac:dyDescent="0.2"/>
  <cols>
    <col min="1" max="1" width="6.7109375" style="13" customWidth="1"/>
    <col min="2" max="2" width="21.42578125" style="17" customWidth="1"/>
    <col min="3" max="3" width="13.28515625" style="13" customWidth="1"/>
    <col min="4" max="4" width="12.28515625" style="16" customWidth="1"/>
    <col min="5" max="5" width="12.140625" style="16" customWidth="1"/>
    <col min="6" max="6" width="12.5703125" style="16" customWidth="1"/>
    <col min="7" max="7" width="11" style="16" customWidth="1"/>
    <col min="8" max="8" width="14" style="16" customWidth="1"/>
    <col min="9" max="10" width="10.7109375" style="16" customWidth="1"/>
    <col min="11" max="11" width="10" style="16" customWidth="1"/>
    <col min="12" max="12" width="14.7109375" style="16" customWidth="1"/>
    <col min="13" max="13" width="12.140625" style="16" customWidth="1"/>
    <col min="14" max="14" width="14.7109375" style="16" customWidth="1"/>
    <col min="15" max="15" width="14" style="16" customWidth="1"/>
    <col min="16" max="16" width="15.5703125" style="16" customWidth="1"/>
    <col min="17" max="17" width="11.7109375" style="16" customWidth="1"/>
    <col min="18" max="18" width="18" style="16" customWidth="1"/>
    <col min="19" max="19" width="17.5703125" style="16" customWidth="1"/>
    <col min="20" max="20" width="16.7109375" style="16" customWidth="1"/>
    <col min="21" max="21" width="17.140625" style="16" customWidth="1"/>
    <col min="22" max="22" width="6.7109375" style="13" customWidth="1"/>
    <col min="23" max="16384" width="9.140625" style="13"/>
  </cols>
  <sheetData>
    <row r="1" spans="1:23" ht="60" customHeight="1" x14ac:dyDescent="0.2">
      <c r="A1" s="47" t="s">
        <v>59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8" t="s">
        <v>59</v>
      </c>
      <c r="N1" s="48"/>
      <c r="O1" s="48"/>
      <c r="P1" s="48"/>
      <c r="Q1" s="48"/>
      <c r="R1" s="48"/>
      <c r="S1" s="48"/>
      <c r="T1" s="48"/>
      <c r="U1" s="48"/>
      <c r="V1" s="48"/>
      <c r="W1" s="5"/>
    </row>
    <row r="2" spans="1:23" ht="30" customHeight="1" x14ac:dyDescent="0.2">
      <c r="A2" s="49" t="s">
        <v>37</v>
      </c>
      <c r="B2" s="50" t="s">
        <v>74</v>
      </c>
      <c r="C2" s="50" t="s">
        <v>38</v>
      </c>
      <c r="D2" s="51" t="s">
        <v>39</v>
      </c>
      <c r="E2" s="51"/>
      <c r="F2" s="51"/>
      <c r="G2" s="51"/>
      <c r="H2" s="51"/>
      <c r="I2" s="51"/>
      <c r="J2" s="51"/>
      <c r="K2" s="51"/>
      <c r="L2" s="51"/>
      <c r="M2" s="51" t="s">
        <v>39</v>
      </c>
      <c r="N2" s="51"/>
      <c r="O2" s="51"/>
      <c r="P2" s="51"/>
      <c r="Q2" s="51"/>
      <c r="R2" s="51"/>
      <c r="S2" s="51"/>
      <c r="T2" s="51"/>
      <c r="U2" s="51"/>
      <c r="V2" s="52" t="s">
        <v>58</v>
      </c>
    </row>
    <row r="3" spans="1:23" ht="30" customHeight="1" x14ac:dyDescent="0.2">
      <c r="A3" s="49"/>
      <c r="B3" s="50"/>
      <c r="C3" s="50"/>
      <c r="D3" s="51" t="s">
        <v>40</v>
      </c>
      <c r="E3" s="51"/>
      <c r="F3" s="51"/>
      <c r="G3" s="51"/>
      <c r="H3" s="51"/>
      <c r="I3" s="51"/>
      <c r="J3" s="51"/>
      <c r="K3" s="51"/>
      <c r="L3" s="51"/>
      <c r="M3" s="51" t="s">
        <v>40</v>
      </c>
      <c r="N3" s="51"/>
      <c r="O3" s="51"/>
      <c r="P3" s="51"/>
      <c r="Q3" s="51"/>
      <c r="R3" s="51"/>
      <c r="S3" s="51"/>
      <c r="T3" s="51"/>
      <c r="U3" s="51"/>
      <c r="V3" s="52"/>
    </row>
    <row r="4" spans="1:23" ht="30" customHeight="1" x14ac:dyDescent="0.2">
      <c r="A4" s="49"/>
      <c r="B4" s="50"/>
      <c r="C4" s="50"/>
      <c r="D4" s="51" t="s">
        <v>43</v>
      </c>
      <c r="E4" s="51" t="s">
        <v>41</v>
      </c>
      <c r="F4" s="51"/>
      <c r="G4" s="51"/>
      <c r="H4" s="51"/>
      <c r="I4" s="51"/>
      <c r="J4" s="51" t="s">
        <v>42</v>
      </c>
      <c r="K4" s="51"/>
      <c r="L4" s="51"/>
      <c r="M4" s="51" t="s">
        <v>42</v>
      </c>
      <c r="N4" s="51"/>
      <c r="O4" s="51"/>
      <c r="P4" s="51"/>
      <c r="Q4" s="51"/>
      <c r="R4" s="51"/>
      <c r="S4" s="51"/>
      <c r="T4" s="51"/>
      <c r="U4" s="51"/>
      <c r="V4" s="52"/>
    </row>
    <row r="5" spans="1:23" ht="90" customHeight="1" x14ac:dyDescent="0.2">
      <c r="A5" s="49"/>
      <c r="B5" s="50"/>
      <c r="C5" s="50"/>
      <c r="D5" s="51"/>
      <c r="E5" s="20" t="s">
        <v>43</v>
      </c>
      <c r="F5" s="20" t="s">
        <v>44</v>
      </c>
      <c r="G5" s="20" t="s">
        <v>45</v>
      </c>
      <c r="H5" s="20" t="s">
        <v>46</v>
      </c>
      <c r="I5" s="20" t="s">
        <v>47</v>
      </c>
      <c r="J5" s="20" t="s">
        <v>43</v>
      </c>
      <c r="K5" s="20" t="s">
        <v>48</v>
      </c>
      <c r="L5" s="20" t="s">
        <v>49</v>
      </c>
      <c r="M5" s="20" t="s">
        <v>50</v>
      </c>
      <c r="N5" s="20" t="s">
        <v>51</v>
      </c>
      <c r="O5" s="20" t="s">
        <v>52</v>
      </c>
      <c r="P5" s="20" t="s">
        <v>53</v>
      </c>
      <c r="Q5" s="20" t="s">
        <v>54</v>
      </c>
      <c r="R5" s="20" t="s">
        <v>55</v>
      </c>
      <c r="S5" s="20" t="s">
        <v>60</v>
      </c>
      <c r="T5" s="20" t="s">
        <v>56</v>
      </c>
      <c r="U5" s="20" t="s">
        <v>57</v>
      </c>
      <c r="V5" s="52"/>
    </row>
    <row r="6" spans="1:23" s="1" customFormat="1" ht="29.1" customHeight="1" x14ac:dyDescent="0.2">
      <c r="A6" s="18">
        <v>1</v>
      </c>
      <c r="B6" s="6" t="s">
        <v>16</v>
      </c>
      <c r="C6" s="25">
        <f>C7+C11</f>
        <v>285331</v>
      </c>
      <c r="D6" s="26">
        <f>E6+J6</f>
        <v>2561672.1300000036</v>
      </c>
      <c r="E6" s="26">
        <f>SUM(F6:I6)</f>
        <v>2241177.7500000047</v>
      </c>
      <c r="F6" s="26">
        <f>F7+F11</f>
        <v>1419893.67</v>
      </c>
      <c r="G6" s="26">
        <v>524162.95999999798</v>
      </c>
      <c r="H6" s="26">
        <v>89587.38000000146</v>
      </c>
      <c r="I6" s="26">
        <v>207533.74000000535</v>
      </c>
      <c r="J6" s="26">
        <f>SUM(K6:U6)</f>
        <v>320494.37999999907</v>
      </c>
      <c r="K6" s="26">
        <v>176652.04999999888</v>
      </c>
      <c r="L6" s="26">
        <v>107243.55000000053</v>
      </c>
      <c r="M6" s="26">
        <v>1409.1900000000292</v>
      </c>
      <c r="N6" s="26">
        <v>19490.05</v>
      </c>
      <c r="O6" s="26">
        <v>220.00000000000313</v>
      </c>
      <c r="P6" s="26">
        <v>13173.149999999669</v>
      </c>
      <c r="Q6" s="26">
        <v>656.96999999999446</v>
      </c>
      <c r="R6" s="26">
        <v>216.38999999999783</v>
      </c>
      <c r="S6" s="26">
        <v>856</v>
      </c>
      <c r="T6" s="26">
        <v>188.03</v>
      </c>
      <c r="U6" s="26">
        <v>389</v>
      </c>
      <c r="V6" s="19">
        <v>1</v>
      </c>
    </row>
    <row r="7" spans="1:23" s="1" customFormat="1" ht="29.1" customHeight="1" x14ac:dyDescent="0.2">
      <c r="A7" s="27">
        <v>2</v>
      </c>
      <c r="B7" s="28" t="s">
        <v>25</v>
      </c>
      <c r="C7" s="29">
        <f>+C27+C47+C67+C86+C106+C126+C145+C165+C185+C205+C225+C241+C259</f>
        <v>124069</v>
      </c>
      <c r="D7" s="30">
        <f t="shared" ref="D7:D70" si="0">E7+J7</f>
        <v>11514.199999999999</v>
      </c>
      <c r="E7" s="30">
        <f t="shared" ref="E7:E70" si="1">SUM(F7:I7)</f>
        <v>11384.079999999998</v>
      </c>
      <c r="F7" s="30">
        <f>+F27+F47+F67+F86+F106+F126+F145+F165+F185+F205+F225+F241+F259</f>
        <v>6548.9800000000005</v>
      </c>
      <c r="G7" s="30">
        <f t="shared" ref="G7" si="2">+G27+G47+G67+G86+G106+G126+G145+G165+G185+G205+G225+G241+G259</f>
        <v>3814.7299999999987</v>
      </c>
      <c r="H7" s="30">
        <f>+H27+H47+H67+H86+H106+H126+H145+H165+H185+H205</f>
        <v>113.64000000000009</v>
      </c>
      <c r="I7" s="30">
        <f>I27+I67+I86+I106+I165+I205+I225+I241+I259</f>
        <v>906.73000000000025</v>
      </c>
      <c r="J7" s="30">
        <f t="shared" ref="J7:J70" si="3">SUM(K7:U7)</f>
        <v>130.12000000000003</v>
      </c>
      <c r="K7" s="30">
        <f>+K27+K47+K67+K86+K106+K126+K145+K165+K185+K205</f>
        <v>70.070000000000093</v>
      </c>
      <c r="L7" s="30">
        <f>L27+L47+L86+L106+L126+L145+L165+L185+L205</f>
        <v>34.669999999999973</v>
      </c>
      <c r="M7" s="30" t="s">
        <v>17</v>
      </c>
      <c r="N7" s="30" t="s">
        <v>17</v>
      </c>
      <c r="O7" s="30" t="s">
        <v>17</v>
      </c>
      <c r="P7" s="30">
        <f>P27+P47+P86+P106+P126+P145+P165+P185+P205</f>
        <v>24.709999999999983</v>
      </c>
      <c r="Q7" s="30">
        <f>Q86+Q165+Q225</f>
        <v>0.66999999999999948</v>
      </c>
      <c r="R7" s="30" t="s">
        <v>17</v>
      </c>
      <c r="S7" s="30" t="s">
        <v>17</v>
      </c>
      <c r="T7" s="30" t="s">
        <v>17</v>
      </c>
      <c r="U7" s="30" t="s">
        <v>17</v>
      </c>
      <c r="V7" s="31">
        <v>2</v>
      </c>
    </row>
    <row r="8" spans="1:23" s="1" customFormat="1" ht="18.95" customHeight="1" x14ac:dyDescent="0.2">
      <c r="A8" s="27">
        <v>3</v>
      </c>
      <c r="B8" s="22" t="s">
        <v>33</v>
      </c>
      <c r="C8" s="29">
        <f>C28+C48+C68+C87+C107+C127+C146+C166+C186+C206+C226+C242+C260</f>
        <v>85664</v>
      </c>
      <c r="D8" s="30">
        <f t="shared" si="0"/>
        <v>3570.1299999999983</v>
      </c>
      <c r="E8" s="30">
        <f t="shared" si="1"/>
        <v>3551.8599999999983</v>
      </c>
      <c r="F8" s="30">
        <f>F28+F48+F68+F87+F107+F127+F146+F166+F186+F206+F226+F242+F260</f>
        <v>2263.9100000000003</v>
      </c>
      <c r="G8" s="30">
        <f>G28+G48+G68+G87+G107+G127+G146+G166+G186+G206+G226+G260</f>
        <v>1197.3999999999978</v>
      </c>
      <c r="H8" s="30">
        <f>H28+H48+H68+H87+H107+H127+H146+H166+H186+H206</f>
        <v>23.019999999999968</v>
      </c>
      <c r="I8" s="30">
        <f>I28+I68+I87+I107+I166+I206+I226+I242+I260</f>
        <v>67.530000000000015</v>
      </c>
      <c r="J8" s="30">
        <f t="shared" si="3"/>
        <v>18.270000000000035</v>
      </c>
      <c r="K8" s="30">
        <f>K28+K48+K68+K87+K107+K127+K146+K166+K186+K206</f>
        <v>14.380000000000035</v>
      </c>
      <c r="L8" s="30">
        <f>L28+L48+L87+L107+L127+L146+L186+L206</f>
        <v>1.8699999999999999</v>
      </c>
      <c r="M8" s="30" t="s">
        <v>17</v>
      </c>
      <c r="N8" s="30" t="s">
        <v>17</v>
      </c>
      <c r="O8" s="30" t="s">
        <v>17</v>
      </c>
      <c r="P8" s="30">
        <f>P48+P87+P107+P186+P206</f>
        <v>2.02</v>
      </c>
      <c r="Q8" s="30" t="s">
        <v>17</v>
      </c>
      <c r="R8" s="30" t="s">
        <v>17</v>
      </c>
      <c r="S8" s="30" t="s">
        <v>17</v>
      </c>
      <c r="T8" s="30" t="s">
        <v>17</v>
      </c>
      <c r="U8" s="30" t="s">
        <v>17</v>
      </c>
      <c r="V8" s="31">
        <v>3</v>
      </c>
    </row>
    <row r="9" spans="1:23" s="1" customFormat="1" ht="18.95" customHeight="1" x14ac:dyDescent="0.2">
      <c r="A9" s="27">
        <v>4</v>
      </c>
      <c r="B9" s="23" t="s">
        <v>65</v>
      </c>
      <c r="C9" s="29">
        <f>C29+C49+C69+C88+C108+C128+C147+C167+C187+C207+C227+C243+C261</f>
        <v>16008</v>
      </c>
      <c r="D9" s="30">
        <f>E9+J9</f>
        <v>1849.6400000000006</v>
      </c>
      <c r="E9" s="30">
        <f>SUM(F9:I9)</f>
        <v>1824.9600000000005</v>
      </c>
      <c r="F9" s="30">
        <f>F29+F49+F69+F88+F108+F128+F147+F167+F187+F207+F261</f>
        <v>1161.3800000000001</v>
      </c>
      <c r="G9" s="30">
        <f>G29+G49+G69+G88+G108+G128+G147+G167+G187+G207+G227</f>
        <v>546.40000000000043</v>
      </c>
      <c r="H9" s="30">
        <f>H29+H49+H69+H88+H108+H128+H147+H167+H187+H207</f>
        <v>14.520000000000003</v>
      </c>
      <c r="I9" s="30">
        <f>I29+I69+I108+I167+I227+I243+I261</f>
        <v>102.65999999999997</v>
      </c>
      <c r="J9" s="30">
        <f t="shared" si="3"/>
        <v>24.680000000000003</v>
      </c>
      <c r="K9" s="30">
        <f>K29+K49+K88+K108+K128+K147+K167+K187+K207</f>
        <v>14.33</v>
      </c>
      <c r="L9" s="30">
        <f>L49+L88+L128+L147+L187+L207</f>
        <v>5.879999999999999</v>
      </c>
      <c r="M9" s="30" t="s">
        <v>17</v>
      </c>
      <c r="N9" s="30" t="s">
        <v>17</v>
      </c>
      <c r="O9" s="30" t="s">
        <v>17</v>
      </c>
      <c r="P9" s="30">
        <f>P49+P88+P167+P187+P207</f>
        <v>4.3500000000000023</v>
      </c>
      <c r="Q9" s="30">
        <f>Q167</f>
        <v>0.11999999999999972</v>
      </c>
      <c r="R9" s="30" t="s">
        <v>17</v>
      </c>
      <c r="S9" s="30" t="s">
        <v>17</v>
      </c>
      <c r="T9" s="30" t="s">
        <v>17</v>
      </c>
      <c r="U9" s="30" t="s">
        <v>17</v>
      </c>
      <c r="V9" s="31">
        <v>4</v>
      </c>
    </row>
    <row r="10" spans="1:23" s="1" customFormat="1" ht="18.95" customHeight="1" x14ac:dyDescent="0.2">
      <c r="A10" s="27">
        <v>5</v>
      </c>
      <c r="B10" s="23" t="s">
        <v>64</v>
      </c>
      <c r="C10" s="29">
        <f t="shared" ref="C10" si="4">C30+C50+C70+C89+C109+C129+C148+C168+C188+C208+C228+C244+C262</f>
        <v>22397</v>
      </c>
      <c r="D10" s="30">
        <f t="shared" si="0"/>
        <v>6094.4300000000021</v>
      </c>
      <c r="E10" s="30">
        <f>SUM(F10:I10)</f>
        <v>6007.260000000002</v>
      </c>
      <c r="F10" s="30">
        <f>F30+F50+F70+F89+F109+F129+F148+F168+F188+F208</f>
        <v>3123.6899999999996</v>
      </c>
      <c r="G10" s="30">
        <f>G30+G50+G70+G89+G109+G129+G148+G168+G188+G208+G228+G244</f>
        <v>2070.9300000000007</v>
      </c>
      <c r="H10" s="30">
        <f>H50+H70+H89+H109+H129+H148+H168+H188+H208</f>
        <v>76.100000000000108</v>
      </c>
      <c r="I10" s="30">
        <f t="shared" ref="I10:I15" si="5">I30+I70+I89+I109+I168+I208+I228+I244+I262</f>
        <v>736.54000000000042</v>
      </c>
      <c r="J10" s="30">
        <f t="shared" si="3"/>
        <v>87.17</v>
      </c>
      <c r="K10" s="30">
        <f>K30+K50+K70+K89+K109+K129+K148+K168+K188+K208</f>
        <v>41.360000000000056</v>
      </c>
      <c r="L10" s="30">
        <f>L50+L89+L129+L148+L168+L188+L208</f>
        <v>26.91999999999997</v>
      </c>
      <c r="M10" s="30" t="s">
        <v>17</v>
      </c>
      <c r="N10" s="30" t="s">
        <v>17</v>
      </c>
      <c r="O10" s="30" t="s">
        <v>17</v>
      </c>
      <c r="P10" s="30">
        <f>P30+P50+P89+P129+P148+P188+P208</f>
        <v>18.339999999999982</v>
      </c>
      <c r="Q10" s="30">
        <f>Q89+Q228</f>
        <v>0.54999999999999982</v>
      </c>
      <c r="R10" s="30" t="s">
        <v>17</v>
      </c>
      <c r="S10" s="30" t="s">
        <v>17</v>
      </c>
      <c r="T10" s="30" t="s">
        <v>17</v>
      </c>
      <c r="U10" s="30" t="s">
        <v>17</v>
      </c>
      <c r="V10" s="31">
        <v>5</v>
      </c>
    </row>
    <row r="11" spans="1:23" s="1" customFormat="1" ht="29.1" customHeight="1" x14ac:dyDescent="0.2">
      <c r="A11" s="27">
        <v>6</v>
      </c>
      <c r="B11" s="28" t="s">
        <v>61</v>
      </c>
      <c r="C11" s="29">
        <f>+C31+C51+C71+C90+C110+C130+C149+C169+C209+C229+C245+C263+C189</f>
        <v>161262</v>
      </c>
      <c r="D11" s="30">
        <f t="shared" si="0"/>
        <v>2548723.9</v>
      </c>
      <c r="E11" s="30">
        <f t="shared" si="1"/>
        <v>2229793.67</v>
      </c>
      <c r="F11" s="30">
        <f>+F31+F51+F71+F90+F110+F130+F149+F169+F209+F229+F245+F263+F189</f>
        <v>1413344.69</v>
      </c>
      <c r="G11" s="30">
        <f>G31+G51+G71+G90+G110+G130+G149+G169+G189+G209+G229+G245+G263</f>
        <v>520348.22999999992</v>
      </c>
      <c r="H11" s="30">
        <f>H31+H51+H71+H90+H110+H130+H149+H169+H189+H209+H245+H263</f>
        <v>89473.74</v>
      </c>
      <c r="I11" s="30">
        <f t="shared" si="5"/>
        <v>206627.00999999995</v>
      </c>
      <c r="J11" s="30">
        <f>SUM(K11:U11)</f>
        <v>318930.23000000004</v>
      </c>
      <c r="K11" s="30">
        <f>K31+K51+K71+K90+K110+K130+K149+K169+K189+K209+K245+K263</f>
        <v>176581.98000000004</v>
      </c>
      <c r="L11" s="30">
        <f>L31+L51+L71+L90+L110+L130+L149+L169+L189+L209</f>
        <v>107207.87999999999</v>
      </c>
      <c r="M11" s="30">
        <f>M31+M90+M110+M169+M209+M245+M263</f>
        <v>1409.19</v>
      </c>
      <c r="N11" s="30">
        <f>+N31+N51+N71+N90+N110+N130+N149+N169+N209+N263+N189</f>
        <v>19490.05</v>
      </c>
      <c r="O11" s="30">
        <f>O169</f>
        <v>220.00000000000017</v>
      </c>
      <c r="P11" s="30">
        <f>P31+P51+P71+P90+P110+P130+P149+P169+P189+P209</f>
        <v>13148.440000000002</v>
      </c>
      <c r="Q11" s="30">
        <f>Q31+Q90+Q110+Q169+Q209+Q245+Q263</f>
        <v>656.30000000000018</v>
      </c>
      <c r="R11" s="30">
        <f>R110+R169+R209+R263</f>
        <v>216.38999999999993</v>
      </c>
      <c r="S11" s="30" t="s">
        <v>17</v>
      </c>
      <c r="T11" s="30" t="s">
        <v>17</v>
      </c>
      <c r="U11" s="30" t="s">
        <v>17</v>
      </c>
      <c r="V11" s="31">
        <v>6</v>
      </c>
    </row>
    <row r="12" spans="1:23" s="1" customFormat="1" ht="18.95" customHeight="1" x14ac:dyDescent="0.2">
      <c r="A12" s="27">
        <v>7</v>
      </c>
      <c r="B12" s="24" t="s">
        <v>62</v>
      </c>
      <c r="C12" s="29">
        <f t="shared" ref="C12:G20" si="6">C32+C52+C72+C91+C111+C131+C150+C170+C190+C210+C230+C246+C264</f>
        <v>30183</v>
      </c>
      <c r="D12" s="30">
        <f t="shared" si="0"/>
        <v>17195.089999999993</v>
      </c>
      <c r="E12" s="30">
        <f t="shared" si="1"/>
        <v>16879.039999999994</v>
      </c>
      <c r="F12" s="30">
        <f>F32+F52+F72+F91+F111+F131+F150+F170+F190+F210+F230+F264</f>
        <v>8294.02</v>
      </c>
      <c r="G12" s="30">
        <f t="shared" ref="G12" si="7">G32+G52+G72+G91+G111+G131+G150+G170+G190+G210+G230+G246+G264</f>
        <v>5531.2099999999955</v>
      </c>
      <c r="H12" s="30">
        <f>H32+H52+H72+H91+H111+H131+H150+H170+H190+H210</f>
        <v>309.30999999999989</v>
      </c>
      <c r="I12" s="30">
        <f t="shared" si="5"/>
        <v>2744.4999999999973</v>
      </c>
      <c r="J12" s="30">
        <f t="shared" si="3"/>
        <v>316.05000000000035</v>
      </c>
      <c r="K12" s="30">
        <f t="shared" ref="K12:K18" si="8">K32+K52+K72+K91+K111+K131+K150+K170+K190+K210</f>
        <v>132.70000000000016</v>
      </c>
      <c r="L12" s="30">
        <f>L52+L91+L111+L131+L150+L170+L190+L210</f>
        <v>106.11000000000004</v>
      </c>
      <c r="M12" s="30" t="s">
        <v>17</v>
      </c>
      <c r="N12" s="30" t="s">
        <v>17</v>
      </c>
      <c r="O12" s="30" t="s">
        <v>17</v>
      </c>
      <c r="P12" s="30">
        <f>P32+P52+P72+P91+P111+P131+P150+P170+P190+P210</f>
        <v>75.0300000000002</v>
      </c>
      <c r="Q12" s="30">
        <f>Q170</f>
        <v>2.2100000000000057</v>
      </c>
      <c r="R12" s="30" t="s">
        <v>17</v>
      </c>
      <c r="S12" s="30" t="s">
        <v>17</v>
      </c>
      <c r="T12" s="30" t="s">
        <v>17</v>
      </c>
      <c r="U12" s="30" t="s">
        <v>17</v>
      </c>
      <c r="V12" s="31">
        <v>7</v>
      </c>
    </row>
    <row r="13" spans="1:23" s="1" customFormat="1" ht="18.95" customHeight="1" x14ac:dyDescent="0.2">
      <c r="A13" s="27">
        <v>8</v>
      </c>
      <c r="B13" s="23" t="s">
        <v>63</v>
      </c>
      <c r="C13" s="29">
        <f t="shared" si="6"/>
        <v>43101</v>
      </c>
      <c r="D13" s="30">
        <f t="shared" si="0"/>
        <v>47830.190000000017</v>
      </c>
      <c r="E13" s="30">
        <f t="shared" si="1"/>
        <v>46304.470000000016</v>
      </c>
      <c r="F13" s="30">
        <f t="shared" ref="F13" si="9">F33+F53+F73+F92+F112+F132+F151+F171+F191+F211+F231+F247+F265</f>
        <v>20175.53</v>
      </c>
      <c r="G13" s="30">
        <f t="shared" si="6"/>
        <v>14290.099999999995</v>
      </c>
      <c r="H13" s="30">
        <f>H33+H53+H73+H92+H112+H132+H151+H171+H191+H211+H247+H265</f>
        <v>1184.5200000000004</v>
      </c>
      <c r="I13" s="30">
        <f t="shared" si="5"/>
        <v>10654.320000000022</v>
      </c>
      <c r="J13" s="30">
        <f t="shared" si="3"/>
        <v>1525.7199999999993</v>
      </c>
      <c r="K13" s="30">
        <f t="shared" si="8"/>
        <v>602.83999999999946</v>
      </c>
      <c r="L13" s="30">
        <f>L33+L53+L73+L92+L112+L132+L151+L171+L191+L211+L265</f>
        <v>536.44999999999959</v>
      </c>
      <c r="M13" s="30">
        <f>M171+M247</f>
        <v>3.6499999999999915</v>
      </c>
      <c r="N13" s="30">
        <f>N53+N92+N132+N151+N211</f>
        <v>13.200000000000001</v>
      </c>
      <c r="O13" s="30" t="s">
        <v>17</v>
      </c>
      <c r="P13" s="30">
        <f>P33+P53+P73+P92+P112+P132+P151+P171+P191+P211</f>
        <v>353.2</v>
      </c>
      <c r="Q13" s="30">
        <f>Q33+Q92+Q171+Q211</f>
        <v>16.380000000000024</v>
      </c>
      <c r="R13" s="30" t="s">
        <v>17</v>
      </c>
      <c r="S13" s="30" t="s">
        <v>17</v>
      </c>
      <c r="T13" s="30" t="s">
        <v>17</v>
      </c>
      <c r="U13" s="30" t="s">
        <v>17</v>
      </c>
      <c r="V13" s="31">
        <v>8</v>
      </c>
    </row>
    <row r="14" spans="1:23" s="1" customFormat="1" ht="18.95" customHeight="1" x14ac:dyDescent="0.2">
      <c r="A14" s="27">
        <v>9</v>
      </c>
      <c r="B14" s="23" t="s">
        <v>66</v>
      </c>
      <c r="C14" s="29">
        <f>C34+C54+C74+C93+C113+C133+C152+C172+C192+C212+C232+C248+C266</f>
        <v>19544</v>
      </c>
      <c r="D14" s="30">
        <f t="shared" si="0"/>
        <v>40988.499999999985</v>
      </c>
      <c r="E14" s="30">
        <f t="shared" si="1"/>
        <v>39373.619999999988</v>
      </c>
      <c r="F14" s="30">
        <f>F34+F54+F74+F93+F113+F133+F152+F172+F192+F212+F232+F248+F266</f>
        <v>14415.81</v>
      </c>
      <c r="G14" s="30">
        <f t="shared" si="6"/>
        <v>11727.030000000006</v>
      </c>
      <c r="H14" s="30">
        <f>H34+H54+H74+H93+H113+H133+H152+H172+H192+H212</f>
        <v>1068.9000000000001</v>
      </c>
      <c r="I14" s="30">
        <f t="shared" si="5"/>
        <v>12161.879999999981</v>
      </c>
      <c r="J14" s="30">
        <f t="shared" si="3"/>
        <v>1614.8799999999999</v>
      </c>
      <c r="K14" s="30">
        <f t="shared" si="8"/>
        <v>696.48</v>
      </c>
      <c r="L14" s="30">
        <f>L34+L54+L74+L93+L113+L133+L152+L172+L192+L212</f>
        <v>528.51999999999953</v>
      </c>
      <c r="M14" s="30">
        <f>M172+M212</f>
        <v>7.3999999999999906</v>
      </c>
      <c r="N14" s="30">
        <f>N54+N113+N192+N212</f>
        <v>18.02</v>
      </c>
      <c r="O14" s="30" t="s">
        <v>17</v>
      </c>
      <c r="P14" s="30">
        <f>P34+P54+P74+P93+P113+P133+P152+P172+P192+P212</f>
        <v>336.99000000000035</v>
      </c>
      <c r="Q14" s="30">
        <f>Q93+Q172+Q212+Q248</f>
        <v>23.460000000000022</v>
      </c>
      <c r="R14" s="30">
        <f>R172+R266</f>
        <v>4.0100000000000033</v>
      </c>
      <c r="S14" s="30" t="s">
        <v>17</v>
      </c>
      <c r="T14" s="30" t="s">
        <v>17</v>
      </c>
      <c r="U14" s="30" t="s">
        <v>17</v>
      </c>
      <c r="V14" s="31">
        <v>9</v>
      </c>
    </row>
    <row r="15" spans="1:23" s="1" customFormat="1" ht="18.95" customHeight="1" x14ac:dyDescent="0.2">
      <c r="A15" s="27">
        <v>10</v>
      </c>
      <c r="B15" s="23" t="s">
        <v>67</v>
      </c>
      <c r="C15" s="29">
        <f t="shared" si="6"/>
        <v>11217</v>
      </c>
      <c r="D15" s="30">
        <f t="shared" si="0"/>
        <v>34655.810000000019</v>
      </c>
      <c r="E15" s="30">
        <f t="shared" si="1"/>
        <v>33210.300000000017</v>
      </c>
      <c r="F15" s="30">
        <f t="shared" ref="F15" si="10">F35+F55+F75+F94+F114+F134+F153+F173+F193+F213+F233+F249+F267</f>
        <v>11321.26</v>
      </c>
      <c r="G15" s="30">
        <f t="shared" si="6"/>
        <v>9273.029999999997</v>
      </c>
      <c r="H15" s="30">
        <f>H35+H55+H75+H94+H114+H134+H153+H173+H193+H213</f>
        <v>981.51000000000022</v>
      </c>
      <c r="I15" s="30">
        <f t="shared" si="5"/>
        <v>11634.500000000024</v>
      </c>
      <c r="J15" s="30">
        <f t="shared" si="3"/>
        <v>1445.5100000000002</v>
      </c>
      <c r="K15" s="30">
        <f t="shared" si="8"/>
        <v>627.02</v>
      </c>
      <c r="L15" s="30">
        <f>L55+L75+L94+L114+L134+L153+L193+L213</f>
        <v>456.66999999999996</v>
      </c>
      <c r="M15" s="30">
        <f>M114+M249</f>
        <v>9</v>
      </c>
      <c r="N15" s="30">
        <f>N55+N94+N213+N267</f>
        <v>28.380000000000003</v>
      </c>
      <c r="O15" s="30" t="s">
        <v>17</v>
      </c>
      <c r="P15" s="30">
        <f>P35+P55+P94+P114+P134+P153+P173+P193+P213</f>
        <v>302.34000000000009</v>
      </c>
      <c r="Q15" s="30">
        <f>Q94+Q114+Q173+Q249</f>
        <v>15.790000000000012</v>
      </c>
      <c r="R15" s="30">
        <f>R267</f>
        <v>6.3099999999999925</v>
      </c>
      <c r="S15" s="30" t="s">
        <v>17</v>
      </c>
      <c r="T15" s="30" t="s">
        <v>17</v>
      </c>
      <c r="U15" s="30" t="s">
        <v>17</v>
      </c>
      <c r="V15" s="31">
        <v>10</v>
      </c>
    </row>
    <row r="16" spans="1:23" s="1" customFormat="1" ht="18.95" customHeight="1" x14ac:dyDescent="0.2">
      <c r="A16" s="27">
        <v>11</v>
      </c>
      <c r="B16" s="23" t="s">
        <v>68</v>
      </c>
      <c r="C16" s="29">
        <f t="shared" si="6"/>
        <v>6291</v>
      </c>
      <c r="D16" s="30">
        <f t="shared" si="0"/>
        <v>25717.69999999999</v>
      </c>
      <c r="E16" s="30">
        <f>SUM(F16:I16)</f>
        <v>24405.51999999999</v>
      </c>
      <c r="F16" s="30">
        <f>F36+F56+F76+F95+F115+F135+F154+F174+F194+F214+F268</f>
        <v>8563.7099999999991</v>
      </c>
      <c r="G16" s="30">
        <f t="shared" si="6"/>
        <v>6429.6900000000014</v>
      </c>
      <c r="H16" s="30">
        <f>H36+H56+H76+H95+H115+H135+H154+H174+H194+H214</f>
        <v>674.50999999999988</v>
      </c>
      <c r="I16" s="30">
        <f>I36+I115+I174+I214+I234+I250+I268</f>
        <v>8737.6099999999897</v>
      </c>
      <c r="J16" s="30">
        <f t="shared" si="3"/>
        <v>1312.1799999999998</v>
      </c>
      <c r="K16" s="30">
        <f t="shared" si="8"/>
        <v>572.57999999999993</v>
      </c>
      <c r="L16" s="30">
        <f>L36+L56+L95+L115+L135+L154+L174+L194+L214</f>
        <v>474.41</v>
      </c>
      <c r="M16" s="30">
        <f>M115+M174+M250</f>
        <v>12.5</v>
      </c>
      <c r="N16" s="30">
        <f>N56+N95+N135</f>
        <v>16.84</v>
      </c>
      <c r="O16" s="30" t="s">
        <v>17</v>
      </c>
      <c r="P16" s="30">
        <f>P36+P56+P95+P115+P135+P154+P194+P214</f>
        <v>223.84</v>
      </c>
      <c r="Q16" s="30">
        <f>Q174</f>
        <v>12.009999999999994</v>
      </c>
      <c r="R16" s="30" t="s">
        <v>17</v>
      </c>
      <c r="S16" s="30" t="s">
        <v>17</v>
      </c>
      <c r="T16" s="30" t="s">
        <v>17</v>
      </c>
      <c r="U16" s="30" t="s">
        <v>17</v>
      </c>
      <c r="V16" s="31">
        <v>11</v>
      </c>
    </row>
    <row r="17" spans="1:22" s="1" customFormat="1" ht="18.95" customHeight="1" x14ac:dyDescent="0.2">
      <c r="A17" s="27">
        <v>12</v>
      </c>
      <c r="B17" s="23" t="s">
        <v>69</v>
      </c>
      <c r="C17" s="29">
        <f t="shared" si="6"/>
        <v>16852</v>
      </c>
      <c r="D17" s="30">
        <f t="shared" si="0"/>
        <v>108220.13999999996</v>
      </c>
      <c r="E17" s="30">
        <f t="shared" si="1"/>
        <v>102213.70999999996</v>
      </c>
      <c r="F17" s="30">
        <f t="shared" ref="F17" si="11">F37+F57+F77+F96+F116+F136+F155+F175+F195+F215+F235+F251+F269</f>
        <v>42380.75</v>
      </c>
      <c r="G17" s="30">
        <f t="shared" si="6"/>
        <v>26950.93</v>
      </c>
      <c r="H17" s="30">
        <f>H37+H57+H77+H96+H116+H136+H155+H175+H195+H215+H269</f>
        <v>3037.4699999999989</v>
      </c>
      <c r="I17" s="30">
        <f>I37+I77+I96+I116+I175+I215+I235+I251+I269</f>
        <v>29844.559999999961</v>
      </c>
      <c r="J17" s="30">
        <f t="shared" si="3"/>
        <v>6006.4299999999967</v>
      </c>
      <c r="K17" s="30">
        <f t="shared" si="8"/>
        <v>2828.3999999999974</v>
      </c>
      <c r="L17" s="30">
        <f>L37+L57+L77+L96+L116+L136+L155+L175+L195+L215</f>
        <v>2187.4700000000003</v>
      </c>
      <c r="M17" s="30">
        <f>M37+M175</f>
        <v>22.540000000000006</v>
      </c>
      <c r="N17" s="30">
        <f>N57+N96+N136+N155+N175+N195+N215</f>
        <v>161.34</v>
      </c>
      <c r="O17" s="30" t="s">
        <v>17</v>
      </c>
      <c r="P17" s="30">
        <f>P37+P57+P77+P96+P116+P136+P155+P175+P195+P215</f>
        <v>730.77</v>
      </c>
      <c r="Q17" s="30">
        <f>Q96+Q175+Q215+Q251+Q269</f>
        <v>55.840000000000025</v>
      </c>
      <c r="R17" s="30">
        <f>R269</f>
        <v>20.069999999999943</v>
      </c>
      <c r="S17" s="30" t="s">
        <v>17</v>
      </c>
      <c r="T17" s="30" t="s">
        <v>17</v>
      </c>
      <c r="U17" s="30" t="s">
        <v>17</v>
      </c>
      <c r="V17" s="31">
        <v>12</v>
      </c>
    </row>
    <row r="18" spans="1:22" s="1" customFormat="1" ht="18.95" customHeight="1" x14ac:dyDescent="0.2">
      <c r="A18" s="27">
        <v>13</v>
      </c>
      <c r="B18" s="23" t="s">
        <v>70</v>
      </c>
      <c r="C18" s="29">
        <f t="shared" si="6"/>
        <v>12567</v>
      </c>
      <c r="D18" s="30">
        <f t="shared" si="0"/>
        <v>164486.09</v>
      </c>
      <c r="E18" s="30">
        <f t="shared" si="1"/>
        <v>151517.85999999999</v>
      </c>
      <c r="F18" s="30">
        <f>F38+F58+F78+F97+F117+F137+F156+F176+F196+F216+F252+F270</f>
        <v>81314.23000000001</v>
      </c>
      <c r="G18" s="30">
        <f>G38+G58+G78+G97+G117+G137+G156+G176+G196+G216+G252+G270</f>
        <v>36215.009999999987</v>
      </c>
      <c r="H18" s="30">
        <f>H38+H58+H78+H97+H117+H137+H156+H176+H196+H216</f>
        <v>5432.9600000000009</v>
      </c>
      <c r="I18" s="30">
        <f>I38+I97+I117+I176+I216+I236+I252+I270</f>
        <v>28555.659999999974</v>
      </c>
      <c r="J18" s="30">
        <f t="shared" si="3"/>
        <v>12968.229999999998</v>
      </c>
      <c r="K18" s="30">
        <f t="shared" si="8"/>
        <v>6471.6399999999985</v>
      </c>
      <c r="L18" s="30">
        <f>L38+L58+L78+L97+L117+L137+L156+L176+L196+L216</f>
        <v>4428.8999999999987</v>
      </c>
      <c r="M18" s="30">
        <f>M97+M117+M176</f>
        <v>41.100000000000016</v>
      </c>
      <c r="N18" s="30">
        <f>N58+N97+N117+N137+N156+N196+N216</f>
        <v>585.5</v>
      </c>
      <c r="O18" s="30" t="s">
        <v>17</v>
      </c>
      <c r="P18" s="30">
        <f>P38+P58+P78+P97+P117+P137+P156+P176+P196+P216</f>
        <v>1383.0400000000009</v>
      </c>
      <c r="Q18" s="30">
        <f>Q117+Q176</f>
        <v>48.049999999999983</v>
      </c>
      <c r="R18" s="30">
        <f>R270</f>
        <v>9.9999999999999964</v>
      </c>
      <c r="S18" s="30" t="s">
        <v>17</v>
      </c>
      <c r="T18" s="30" t="s">
        <v>17</v>
      </c>
      <c r="U18" s="30" t="s">
        <v>17</v>
      </c>
      <c r="V18" s="31">
        <v>13</v>
      </c>
    </row>
    <row r="19" spans="1:22" s="1" customFormat="1" ht="18.95" customHeight="1" x14ac:dyDescent="0.2">
      <c r="A19" s="27">
        <v>14</v>
      </c>
      <c r="B19" s="23" t="s">
        <v>71</v>
      </c>
      <c r="C19" s="29">
        <f>C39+C59+C79+C98+C118+C138+C157+C177+C197+C217+C237+C253+C271</f>
        <v>11813</v>
      </c>
      <c r="D19" s="30">
        <f t="shared" si="0"/>
        <v>355669.26000000007</v>
      </c>
      <c r="E19" s="30">
        <f t="shared" si="1"/>
        <v>320345.65000000008</v>
      </c>
      <c r="F19" s="30">
        <f>F39+F59+F79+F98+F118+F138+F157+F177+F197+F217+F253+F271</f>
        <v>192054.84</v>
      </c>
      <c r="G19" s="30">
        <f>G39+G59+G79+G98+G118+G138+G157+G177+G197+G217+G253+G271</f>
        <v>79593.830000000016</v>
      </c>
      <c r="H19" s="30">
        <f>H39+H59+H79+H98+H118+H138+H157+H177+H197+H217+H271</f>
        <v>14587.06000000001</v>
      </c>
      <c r="I19" s="30">
        <f>I39+I98+I118+I177+I217+I237+I253+I271</f>
        <v>34109.920000000035</v>
      </c>
      <c r="J19" s="30">
        <f t="shared" si="3"/>
        <v>35323.609999999986</v>
      </c>
      <c r="K19" s="30">
        <f>K39+K59+K79+K98+K118+K138+K157+K177+K197+K217+K253</f>
        <v>17894.719999999998</v>
      </c>
      <c r="L19" s="30">
        <f>L39+L59+L79+L98+L118+L138+L157+L177+L197+L217</f>
        <v>12313.569999999992</v>
      </c>
      <c r="M19" s="30">
        <f>M98+M118+M177+M253+M271</f>
        <v>206.99999999999994</v>
      </c>
      <c r="N19" s="30">
        <f>N39+N59+N98+N118+N138+N157+N197+N217</f>
        <v>2101.8000000000002</v>
      </c>
      <c r="O19" s="30" t="s">
        <v>17</v>
      </c>
      <c r="P19" s="30">
        <f>P39+P59+P79+P98+P118+P138+P157+P177+P197+P217</f>
        <v>2549.9600000000005</v>
      </c>
      <c r="Q19" s="30">
        <f>Q118+Q177+Q217+Q271</f>
        <v>195.56000000000003</v>
      </c>
      <c r="R19" s="30">
        <f>R177+R217</f>
        <v>61.000000000000014</v>
      </c>
      <c r="S19" s="30" t="s">
        <v>17</v>
      </c>
      <c r="T19" s="30" t="s">
        <v>17</v>
      </c>
      <c r="U19" s="30" t="s">
        <v>17</v>
      </c>
      <c r="V19" s="31">
        <v>14</v>
      </c>
    </row>
    <row r="20" spans="1:22" s="1" customFormat="1" ht="18.95" customHeight="1" x14ac:dyDescent="0.2">
      <c r="A20" s="27">
        <v>15</v>
      </c>
      <c r="B20" s="23" t="s">
        <v>72</v>
      </c>
      <c r="C20" s="29">
        <f t="shared" si="6"/>
        <v>5318</v>
      </c>
      <c r="D20" s="30">
        <f t="shared" si="0"/>
        <v>355764.47</v>
      </c>
      <c r="E20" s="30">
        <f t="shared" si="1"/>
        <v>310572.49999999994</v>
      </c>
      <c r="F20" s="30">
        <f>F40+F60+F80+F99+F119+F139+F158+F178+F198+F218+F238+F272</f>
        <v>195056.75999999998</v>
      </c>
      <c r="G20" s="30">
        <f t="shared" ref="G20" si="12">G40+G60+G80+G99+G119+G139+G158+G178+G198+G218+G238+G254+G272</f>
        <v>78122.87999999999</v>
      </c>
      <c r="H20" s="30">
        <f>H40+H60+H80+H99+H119+H139+H158+H178+H198+H218</f>
        <v>13876.87</v>
      </c>
      <c r="I20" s="30">
        <f>I40+I99+I119+I178+I218+I238+I254+I272</f>
        <v>23515.989999999998</v>
      </c>
      <c r="J20" s="30">
        <f t="shared" si="3"/>
        <v>45191.970000000008</v>
      </c>
      <c r="K20" s="30">
        <f>K40+K60+K80+K99+K119+K139+K158+K178+K198+K218+K272</f>
        <v>26409.020000000004</v>
      </c>
      <c r="L20" s="30">
        <f>L40+L60+L99+L119+L139+L158+L178+L198+L218</f>
        <v>14000.390000000005</v>
      </c>
      <c r="M20" s="30">
        <f>M99+M178+M272</f>
        <v>293.00000000000028</v>
      </c>
      <c r="N20" s="30">
        <f>N40+N60+N80+N99+N119+N139+N158+N198+N218</f>
        <v>2544.1999999999998</v>
      </c>
      <c r="O20" s="30">
        <f>O178</f>
        <v>70.000000000000043</v>
      </c>
      <c r="P20" s="30">
        <f>P80+P99+P119+P158+P178+P218</f>
        <v>1707.3600000000004</v>
      </c>
      <c r="Q20" s="30">
        <f>Q40+Q178+Q218</f>
        <v>167.99999999999991</v>
      </c>
      <c r="R20" s="30" t="s">
        <v>17</v>
      </c>
      <c r="S20" s="30" t="s">
        <v>17</v>
      </c>
      <c r="T20" s="30" t="s">
        <v>17</v>
      </c>
      <c r="U20" s="30" t="s">
        <v>17</v>
      </c>
      <c r="V20" s="31">
        <v>15</v>
      </c>
    </row>
    <row r="21" spans="1:22" s="1" customFormat="1" ht="18.95" customHeight="1" x14ac:dyDescent="0.2">
      <c r="A21" s="27">
        <v>16</v>
      </c>
      <c r="B21" s="23" t="s">
        <v>30</v>
      </c>
      <c r="C21" s="29">
        <f>C41+C61+C81+C100+C120+C140+C159+C179+C199+C219+C255+C273</f>
        <v>2450</v>
      </c>
      <c r="D21" s="30">
        <f t="shared" si="0"/>
        <v>319557.59999999998</v>
      </c>
      <c r="E21" s="30">
        <f t="shared" si="1"/>
        <v>262112.77999999997</v>
      </c>
      <c r="F21" s="30">
        <f>F41+F61+F81+F100+F120+F140+F159+F179+F199+F219+F273</f>
        <v>180837.62</v>
      </c>
      <c r="G21" s="30">
        <f>G41+G61+G81+G100+G120+G140+G159+G179+G199+G219</f>
        <v>53968.51999999999</v>
      </c>
      <c r="H21" s="30">
        <f>H41+H61+H100+H120+H140+H159+H179+H199+H219</f>
        <v>15097.329999999993</v>
      </c>
      <c r="I21" s="30">
        <f>I41+I120+I179+I255+I273</f>
        <v>12209.310000000001</v>
      </c>
      <c r="J21" s="30">
        <f t="shared" si="3"/>
        <v>57444.820000000014</v>
      </c>
      <c r="K21" s="30">
        <f>K41+K61+K81+K100+K120+K140+K159+K179+K199+K219</f>
        <v>31957.320000000022</v>
      </c>
      <c r="L21" s="30">
        <f>L41+L61+L81+L100+L120+L140+L159+L179+L199+L219</f>
        <v>20098.84</v>
      </c>
      <c r="M21" s="30">
        <f>M120</f>
        <v>293.00000000000006</v>
      </c>
      <c r="N21" s="30">
        <f>N100+N120+N140+N159+N179+N199</f>
        <v>2184.75</v>
      </c>
      <c r="O21" s="30">
        <f>O179</f>
        <v>150.00000000000011</v>
      </c>
      <c r="P21" s="30">
        <f>P41+P100+P120+P179</f>
        <v>2526.9099999999994</v>
      </c>
      <c r="Q21" s="30">
        <f>Q179</f>
        <v>119.00000000000007</v>
      </c>
      <c r="R21" s="30">
        <f>R120</f>
        <v>114.99999999999999</v>
      </c>
      <c r="S21" s="30" t="s">
        <v>17</v>
      </c>
      <c r="T21" s="30" t="s">
        <v>17</v>
      </c>
      <c r="U21" s="30" t="s">
        <v>17</v>
      </c>
      <c r="V21" s="31">
        <v>16</v>
      </c>
    </row>
    <row r="22" spans="1:22" s="1" customFormat="1" ht="18.95" customHeight="1" x14ac:dyDescent="0.2">
      <c r="A22" s="27">
        <v>17</v>
      </c>
      <c r="B22" s="23" t="s">
        <v>31</v>
      </c>
      <c r="C22" s="29">
        <f>C42+C62+C82+C101+C121+C141+C160+C180+C200+C220+C256+C274</f>
        <v>1315</v>
      </c>
      <c r="D22" s="30">
        <f t="shared" si="0"/>
        <v>374407.14</v>
      </c>
      <c r="E22" s="30">
        <f t="shared" si="1"/>
        <v>298626.67</v>
      </c>
      <c r="F22" s="30">
        <f>F42+F62+F82+F101+F121+F141+F160+F180+F200+F220+F274</f>
        <v>204298.63</v>
      </c>
      <c r="G22" s="30">
        <f t="shared" ref="G22" si="13">G42+G62+G82+G101+G121+G141+G160+G180+G200+G220+G256+G274</f>
        <v>71026.469999999987</v>
      </c>
      <c r="H22" s="30">
        <f>H62+H82+H101+H121+H141+H160+H180+H200+H220</f>
        <v>12178.370000000004</v>
      </c>
      <c r="I22" s="30">
        <f>I121+I180+I256+I274</f>
        <v>11123.2</v>
      </c>
      <c r="J22" s="30">
        <f t="shared" si="3"/>
        <v>75780.47</v>
      </c>
      <c r="K22" s="30">
        <f>K42+K62+K82+K101+K121+K141+K160+K180+K200+K220</f>
        <v>43536.500000000007</v>
      </c>
      <c r="L22" s="30">
        <f>L42+L62+L101+L121+L141+L160+L180+L200+L220</f>
        <v>23677.469999999998</v>
      </c>
      <c r="M22" s="30">
        <f>M121+M180</f>
        <v>519.99999999999977</v>
      </c>
      <c r="N22" s="30">
        <f>N101+N121+N141+N160+N180+N200+N220</f>
        <v>6917.5</v>
      </c>
      <c r="O22" s="30" t="s">
        <v>17</v>
      </c>
      <c r="P22" s="30">
        <f>P121+P180</f>
        <v>1129.0000000000007</v>
      </c>
      <c r="Q22" s="30" t="s">
        <v>17</v>
      </c>
      <c r="R22" s="30" t="s">
        <v>17</v>
      </c>
      <c r="S22" s="30" t="s">
        <v>17</v>
      </c>
      <c r="T22" s="30" t="s">
        <v>17</v>
      </c>
      <c r="U22" s="30" t="s">
        <v>17</v>
      </c>
      <c r="V22" s="31">
        <v>17</v>
      </c>
    </row>
    <row r="23" spans="1:22" s="1" customFormat="1" ht="18.95" customHeight="1" x14ac:dyDescent="0.2">
      <c r="A23" s="27">
        <v>18</v>
      </c>
      <c r="B23" s="23" t="s">
        <v>32</v>
      </c>
      <c r="C23" s="29">
        <f>C43+C63+C83+C102+C122+C142+C161+C181+C201+C221+C257+C275</f>
        <v>402</v>
      </c>
      <c r="D23" s="30">
        <f t="shared" si="0"/>
        <v>257011.01999999996</v>
      </c>
      <c r="E23" s="30">
        <f t="shared" si="1"/>
        <v>218342.95999999996</v>
      </c>
      <c r="F23" s="30">
        <f>F43+F63+F83+F102+F122+F142+F161+F181+F201+F221</f>
        <v>141867.68</v>
      </c>
      <c r="G23" s="30">
        <f>G43+G63+G83+G102+G122+G142+G161+G181+G201+G221</f>
        <v>63488.36</v>
      </c>
      <c r="H23" s="30">
        <f>H63+H102+H142+H181+H201</f>
        <v>7085.36</v>
      </c>
      <c r="I23" s="30">
        <f>I122+I181+I257+I275</f>
        <v>5901.5599999999995</v>
      </c>
      <c r="J23" s="30">
        <f t="shared" si="3"/>
        <v>38668.06</v>
      </c>
      <c r="K23" s="30">
        <f>K43+K63+K83+K102+K122+K161+K181+K201+K221</f>
        <v>19760</v>
      </c>
      <c r="L23" s="30">
        <f>L43+L63+L102+L122+L142+L161+L181+L201+L221</f>
        <v>13196.059999999998</v>
      </c>
      <c r="M23" s="30" t="s">
        <v>17</v>
      </c>
      <c r="N23" s="30">
        <f>N63+N102+N122+N181</f>
        <v>4912</v>
      </c>
      <c r="O23" s="30" t="s">
        <v>17</v>
      </c>
      <c r="P23" s="30">
        <f>P63</f>
        <v>800</v>
      </c>
      <c r="Q23" s="30" t="s">
        <v>17</v>
      </c>
      <c r="R23" s="30" t="s">
        <v>17</v>
      </c>
      <c r="S23" s="30" t="s">
        <v>17</v>
      </c>
      <c r="T23" s="30" t="s">
        <v>17</v>
      </c>
      <c r="U23" s="30" t="s">
        <v>17</v>
      </c>
      <c r="V23" s="31">
        <v>18</v>
      </c>
    </row>
    <row r="24" spans="1:22" s="1" customFormat="1" ht="18.95" customHeight="1" x14ac:dyDescent="0.2">
      <c r="A24" s="27">
        <v>19</v>
      </c>
      <c r="B24" s="23" t="s">
        <v>0</v>
      </c>
      <c r="C24" s="29">
        <f>C44+C64+C84+C103+C123+C143+C162+C182+C202+C222</f>
        <v>167</v>
      </c>
      <c r="D24" s="30">
        <f t="shared" si="0"/>
        <v>228990.12</v>
      </c>
      <c r="E24" s="30">
        <f t="shared" si="1"/>
        <v>210001.34</v>
      </c>
      <c r="F24" s="30">
        <f>F44+F64+F84+F103+F123+F143+F162+F182+F202+F222</f>
        <v>167206.26999999999</v>
      </c>
      <c r="G24" s="30">
        <f>G44+G84+G103+G182+G222</f>
        <v>34335.5</v>
      </c>
      <c r="H24" s="30">
        <f>H84+H103+H202</f>
        <v>6459.5699999999988</v>
      </c>
      <c r="I24" s="30">
        <f>I182</f>
        <v>2000.0000000000007</v>
      </c>
      <c r="J24" s="30">
        <f t="shared" si="3"/>
        <v>18988.78</v>
      </c>
      <c r="K24" s="30">
        <f>K84+K123+K162+K182+K222</f>
        <v>9254.76</v>
      </c>
      <c r="L24" s="30">
        <f>L64+L103+L222</f>
        <v>8704.0199999999986</v>
      </c>
      <c r="M24" s="30" t="s">
        <v>17</v>
      </c>
      <c r="N24" s="30" t="s">
        <v>17</v>
      </c>
      <c r="O24" s="30" t="s">
        <v>17</v>
      </c>
      <c r="P24" s="30">
        <f>P64</f>
        <v>1030</v>
      </c>
      <c r="Q24" s="30" t="s">
        <v>17</v>
      </c>
      <c r="R24" s="30" t="s">
        <v>17</v>
      </c>
      <c r="S24" s="30" t="s">
        <v>17</v>
      </c>
      <c r="T24" s="30" t="s">
        <v>17</v>
      </c>
      <c r="U24" s="30" t="s">
        <v>17</v>
      </c>
      <c r="V24" s="31">
        <v>19</v>
      </c>
    </row>
    <row r="25" spans="1:22" s="1" customFormat="1" ht="18.95" customHeight="1" x14ac:dyDescent="0.2">
      <c r="A25" s="27">
        <v>20</v>
      </c>
      <c r="B25" s="23" t="s">
        <v>1</v>
      </c>
      <c r="C25" s="29">
        <f>C45+C65+C104+C124+C163+C183+C203+C223+C239</f>
        <v>42</v>
      </c>
      <c r="D25" s="30">
        <f t="shared" si="0"/>
        <v>218225.25</v>
      </c>
      <c r="E25" s="30">
        <f t="shared" si="1"/>
        <v>195887.25</v>
      </c>
      <c r="F25" s="30">
        <f>F45+F65+F104+F124+F163+F183+F203+F223</f>
        <v>145557.58000000002</v>
      </c>
      <c r="G25" s="30">
        <f>G45+G65+G183+G203+G223</f>
        <v>29395.67</v>
      </c>
      <c r="H25" s="30">
        <f>H65+H223</f>
        <v>7500</v>
      </c>
      <c r="I25" s="30">
        <f>I239</f>
        <v>13434</v>
      </c>
      <c r="J25" s="30">
        <f t="shared" si="3"/>
        <v>22338</v>
      </c>
      <c r="K25" s="30">
        <f>K124+K203+K223</f>
        <v>15838</v>
      </c>
      <c r="L25" s="30">
        <f>L65</f>
        <v>6500.0000000000009</v>
      </c>
      <c r="M25" s="30" t="s">
        <v>17</v>
      </c>
      <c r="N25" s="30" t="s">
        <v>17</v>
      </c>
      <c r="O25" s="30" t="s">
        <v>17</v>
      </c>
      <c r="P25" s="30" t="s">
        <v>17</v>
      </c>
      <c r="Q25" s="30" t="s">
        <v>17</v>
      </c>
      <c r="R25" s="30" t="s">
        <v>17</v>
      </c>
      <c r="S25" s="30" t="s">
        <v>17</v>
      </c>
      <c r="T25" s="30" t="s">
        <v>17</v>
      </c>
      <c r="U25" s="30" t="s">
        <v>17</v>
      </c>
      <c r="V25" s="31">
        <v>20</v>
      </c>
    </row>
    <row r="26" spans="1:22" s="2" customFormat="1" ht="29.1" customHeight="1" x14ac:dyDescent="0.2">
      <c r="A26" s="27">
        <v>21</v>
      </c>
      <c r="B26" s="8" t="s">
        <v>2</v>
      </c>
      <c r="C26" s="32">
        <f>C27+C31</f>
        <v>12014</v>
      </c>
      <c r="D26" s="33">
        <f>E26+J26</f>
        <v>113948.2</v>
      </c>
      <c r="E26" s="34">
        <f>SUM(F26:I26)</f>
        <v>104434.76</v>
      </c>
      <c r="F26" s="34">
        <v>32353.7</v>
      </c>
      <c r="G26" s="34">
        <f t="shared" ref="G26:K26" si="14">G27+G31</f>
        <v>69527.13</v>
      </c>
      <c r="H26" s="34">
        <f t="shared" si="14"/>
        <v>633.36000000000013</v>
      </c>
      <c r="I26" s="34">
        <f t="shared" si="14"/>
        <v>1920.569999999999</v>
      </c>
      <c r="J26" s="34">
        <f>SUM(K26:U26)</f>
        <v>9513.4400000000041</v>
      </c>
      <c r="K26" s="34">
        <f t="shared" si="14"/>
        <v>6445.7100000000019</v>
      </c>
      <c r="L26" s="33">
        <f>L27+L31</f>
        <v>2203.5400000000004</v>
      </c>
      <c r="M26" s="33">
        <f>M31</f>
        <v>5.0399999999999903</v>
      </c>
      <c r="N26" s="33">
        <v>340.03</v>
      </c>
      <c r="O26" s="33" t="s">
        <v>17</v>
      </c>
      <c r="P26" s="33">
        <f t="shared" ref="P26" si="15">P27+P31</f>
        <v>519.12000000000046</v>
      </c>
      <c r="Q26" s="33" t="s">
        <v>17</v>
      </c>
      <c r="R26" s="33" t="s">
        <v>17</v>
      </c>
      <c r="S26" s="33" t="s">
        <v>17</v>
      </c>
      <c r="T26" s="35" t="s">
        <v>17</v>
      </c>
      <c r="U26" s="35" t="s">
        <v>17</v>
      </c>
      <c r="V26" s="31">
        <v>21</v>
      </c>
    </row>
    <row r="27" spans="1:22" s="36" customFormat="1" ht="29.1" customHeight="1" x14ac:dyDescent="0.2">
      <c r="A27" s="27">
        <v>22</v>
      </c>
      <c r="B27" s="9" t="s">
        <v>25</v>
      </c>
      <c r="C27" s="42">
        <f>SUM(C28:C30)</f>
        <v>4436</v>
      </c>
      <c r="D27" s="33">
        <f t="shared" si="0"/>
        <v>305.18999999999988</v>
      </c>
      <c r="E27" s="34">
        <f t="shared" si="1"/>
        <v>302.68999999999988</v>
      </c>
      <c r="F27" s="34">
        <v>120.74</v>
      </c>
      <c r="G27" s="34">
        <f t="shared" ref="G27:P27" si="16">SUM(G28:G30)</f>
        <v>180.51999999999992</v>
      </c>
      <c r="H27" s="34">
        <f>SUM(H28:H30)</f>
        <v>0.40000000000000013</v>
      </c>
      <c r="I27" s="34">
        <f t="shared" si="16"/>
        <v>1.03</v>
      </c>
      <c r="J27" s="34">
        <f t="shared" si="3"/>
        <v>2.5000000000000004</v>
      </c>
      <c r="K27" s="34">
        <f t="shared" si="16"/>
        <v>2.13</v>
      </c>
      <c r="L27" s="33">
        <f t="shared" si="16"/>
        <v>3.000000000000003E-2</v>
      </c>
      <c r="M27" s="33" t="s">
        <v>17</v>
      </c>
      <c r="N27" s="33" t="s">
        <v>17</v>
      </c>
      <c r="O27" s="33" t="s">
        <v>17</v>
      </c>
      <c r="P27" s="33">
        <f t="shared" si="16"/>
        <v>0.34000000000000019</v>
      </c>
      <c r="Q27" s="33" t="s">
        <v>17</v>
      </c>
      <c r="R27" s="33" t="s">
        <v>17</v>
      </c>
      <c r="S27" s="33" t="s">
        <v>17</v>
      </c>
      <c r="T27" s="35" t="s">
        <v>17</v>
      </c>
      <c r="U27" s="35" t="s">
        <v>17</v>
      </c>
      <c r="V27" s="31">
        <v>22</v>
      </c>
    </row>
    <row r="28" spans="1:22" s="36" customFormat="1" ht="18.95" customHeight="1" x14ac:dyDescent="0.2">
      <c r="A28" s="27">
        <v>23</v>
      </c>
      <c r="B28" s="7" t="s">
        <v>24</v>
      </c>
      <c r="C28" s="41">
        <v>3520</v>
      </c>
      <c r="D28" s="38">
        <f t="shared" si="0"/>
        <v>116.43999999999996</v>
      </c>
      <c r="E28" s="39">
        <f t="shared" si="1"/>
        <v>115.68999999999996</v>
      </c>
      <c r="F28" s="39">
        <v>49.73</v>
      </c>
      <c r="G28" s="39">
        <v>65.629999999999967</v>
      </c>
      <c r="H28" s="39">
        <v>0.3000000000000001</v>
      </c>
      <c r="I28" s="39">
        <v>3.0000000000000068E-2</v>
      </c>
      <c r="J28" s="39">
        <f t="shared" si="3"/>
        <v>0.74999999999999989</v>
      </c>
      <c r="K28" s="39">
        <v>0.71999999999999986</v>
      </c>
      <c r="L28" s="38">
        <v>3.000000000000003E-2</v>
      </c>
      <c r="M28" s="38" t="s">
        <v>17</v>
      </c>
      <c r="N28" s="38" t="s">
        <v>17</v>
      </c>
      <c r="O28" s="38" t="s">
        <v>17</v>
      </c>
      <c r="P28" s="38" t="s">
        <v>17</v>
      </c>
      <c r="Q28" s="38" t="s">
        <v>17</v>
      </c>
      <c r="R28" s="38" t="s">
        <v>17</v>
      </c>
      <c r="S28" s="33" t="s">
        <v>17</v>
      </c>
      <c r="T28" s="35" t="s">
        <v>17</v>
      </c>
      <c r="U28" s="35" t="s">
        <v>17</v>
      </c>
      <c r="V28" s="31">
        <v>23</v>
      </c>
    </row>
    <row r="29" spans="1:22" s="36" customFormat="1" ht="18.95" customHeight="1" x14ac:dyDescent="0.2">
      <c r="A29" s="27">
        <v>24</v>
      </c>
      <c r="B29" s="7" t="s">
        <v>23</v>
      </c>
      <c r="C29" s="37">
        <v>348</v>
      </c>
      <c r="D29" s="38">
        <f t="shared" si="0"/>
        <v>39.059999999999988</v>
      </c>
      <c r="E29" s="39">
        <f t="shared" si="1"/>
        <v>38.54999999999999</v>
      </c>
      <c r="F29" s="39">
        <v>14.87</v>
      </c>
      <c r="G29" s="39">
        <v>23.379999999999985</v>
      </c>
      <c r="H29" s="39">
        <v>0.10000000000000003</v>
      </c>
      <c r="I29" s="39">
        <v>0.20000000000000007</v>
      </c>
      <c r="J29" s="39">
        <f t="shared" si="3"/>
        <v>0.51</v>
      </c>
      <c r="K29" s="39">
        <v>0.51</v>
      </c>
      <c r="L29" s="38" t="s">
        <v>17</v>
      </c>
      <c r="M29" s="38" t="s">
        <v>17</v>
      </c>
      <c r="N29" s="38" t="s">
        <v>17</v>
      </c>
      <c r="O29" s="38" t="s">
        <v>17</v>
      </c>
      <c r="P29" s="38" t="s">
        <v>17</v>
      </c>
      <c r="Q29" s="38" t="s">
        <v>17</v>
      </c>
      <c r="R29" s="38" t="s">
        <v>17</v>
      </c>
      <c r="S29" s="33" t="s">
        <v>17</v>
      </c>
      <c r="T29" s="35" t="s">
        <v>17</v>
      </c>
      <c r="U29" s="35" t="s">
        <v>17</v>
      </c>
      <c r="V29" s="31">
        <v>24</v>
      </c>
    </row>
    <row r="30" spans="1:22" s="36" customFormat="1" ht="18.95" customHeight="1" x14ac:dyDescent="0.2">
      <c r="A30" s="27">
        <v>25</v>
      </c>
      <c r="B30" s="7" t="s">
        <v>22</v>
      </c>
      <c r="C30" s="37">
        <v>568</v>
      </c>
      <c r="D30" s="38">
        <f t="shared" si="0"/>
        <v>149.69</v>
      </c>
      <c r="E30" s="39">
        <f t="shared" si="1"/>
        <v>148.44999999999999</v>
      </c>
      <c r="F30" s="39">
        <v>56.14</v>
      </c>
      <c r="G30" s="39">
        <v>91.509999999999977</v>
      </c>
      <c r="H30" s="39" t="s">
        <v>17</v>
      </c>
      <c r="I30" s="39">
        <v>0.79999999999999993</v>
      </c>
      <c r="J30" s="39">
        <f t="shared" si="3"/>
        <v>1.24</v>
      </c>
      <c r="K30" s="39">
        <v>0.8999999999999998</v>
      </c>
      <c r="L30" s="38" t="s">
        <v>17</v>
      </c>
      <c r="M30" s="38" t="s">
        <v>17</v>
      </c>
      <c r="N30" s="38" t="s">
        <v>17</v>
      </c>
      <c r="O30" s="38" t="s">
        <v>17</v>
      </c>
      <c r="P30" s="38">
        <v>0.34000000000000019</v>
      </c>
      <c r="Q30" s="38" t="s">
        <v>17</v>
      </c>
      <c r="R30" s="38" t="s">
        <v>17</v>
      </c>
      <c r="S30" s="33" t="s">
        <v>17</v>
      </c>
      <c r="T30" s="35" t="s">
        <v>17</v>
      </c>
      <c r="U30" s="35" t="s">
        <v>17</v>
      </c>
      <c r="V30" s="31">
        <v>25</v>
      </c>
    </row>
    <row r="31" spans="1:22" s="36" customFormat="1" ht="29.1" customHeight="1" x14ac:dyDescent="0.2">
      <c r="A31" s="27">
        <v>26</v>
      </c>
      <c r="B31" s="40" t="s">
        <v>61</v>
      </c>
      <c r="C31" s="32">
        <f>SUM(C32:C45)</f>
        <v>7578</v>
      </c>
      <c r="D31" s="33">
        <f t="shared" si="0"/>
        <v>113704.1</v>
      </c>
      <c r="E31" s="34">
        <f t="shared" si="1"/>
        <v>104132.07</v>
      </c>
      <c r="F31" s="34">
        <v>32232.959999999999</v>
      </c>
      <c r="G31" s="34">
        <f t="shared" ref="G31:Q31" si="17">SUM(G32:G45)</f>
        <v>69346.61</v>
      </c>
      <c r="H31" s="34">
        <f t="shared" si="17"/>
        <v>632.96000000000015</v>
      </c>
      <c r="I31" s="34">
        <f t="shared" si="17"/>
        <v>1919.5399999999991</v>
      </c>
      <c r="J31" s="34">
        <f t="shared" si="3"/>
        <v>9572.0300000000043</v>
      </c>
      <c r="K31" s="34">
        <f t="shared" si="17"/>
        <v>6443.5800000000017</v>
      </c>
      <c r="L31" s="33">
        <f t="shared" si="17"/>
        <v>2203.5100000000002</v>
      </c>
      <c r="M31" s="33">
        <f>SUM(M32:M45)</f>
        <v>5.0399999999999903</v>
      </c>
      <c r="N31" s="33">
        <v>340.03</v>
      </c>
      <c r="O31" s="33" t="s">
        <v>17</v>
      </c>
      <c r="P31" s="33">
        <f t="shared" si="17"/>
        <v>518.78000000000043</v>
      </c>
      <c r="Q31" s="33">
        <f t="shared" si="17"/>
        <v>61.089999999999975</v>
      </c>
      <c r="R31" s="33" t="s">
        <v>17</v>
      </c>
      <c r="S31" s="33" t="s">
        <v>17</v>
      </c>
      <c r="T31" s="35" t="s">
        <v>17</v>
      </c>
      <c r="U31" s="35" t="s">
        <v>17</v>
      </c>
      <c r="V31" s="31">
        <v>26</v>
      </c>
    </row>
    <row r="32" spans="1:22" s="36" customFormat="1" ht="18.95" customHeight="1" x14ac:dyDescent="0.2">
      <c r="A32" s="27">
        <v>27</v>
      </c>
      <c r="B32" s="7" t="s">
        <v>21</v>
      </c>
      <c r="C32" s="37">
        <v>1100</v>
      </c>
      <c r="D32" s="38">
        <f t="shared" si="0"/>
        <v>590.3599999999999</v>
      </c>
      <c r="E32" s="39">
        <f t="shared" si="1"/>
        <v>588.55999999999995</v>
      </c>
      <c r="F32" s="39">
        <v>199.79</v>
      </c>
      <c r="G32" s="39">
        <v>369.26999999999992</v>
      </c>
      <c r="H32" s="39">
        <v>3.4999999999999969</v>
      </c>
      <c r="I32" s="39">
        <v>16.000000000000011</v>
      </c>
      <c r="J32" s="39">
        <f t="shared" si="3"/>
        <v>1.8000000000000007</v>
      </c>
      <c r="K32" s="39">
        <v>1.0500000000000012</v>
      </c>
      <c r="L32" s="38" t="s">
        <v>17</v>
      </c>
      <c r="M32" s="38" t="s">
        <v>17</v>
      </c>
      <c r="N32" s="38" t="s">
        <v>17</v>
      </c>
      <c r="O32" s="38" t="s">
        <v>17</v>
      </c>
      <c r="P32" s="38">
        <v>0.74999999999999956</v>
      </c>
      <c r="Q32" s="38" t="s">
        <v>17</v>
      </c>
      <c r="R32" s="38" t="s">
        <v>17</v>
      </c>
      <c r="S32" s="33" t="s">
        <v>17</v>
      </c>
      <c r="T32" s="35" t="s">
        <v>17</v>
      </c>
      <c r="U32" s="35" t="s">
        <v>17</v>
      </c>
      <c r="V32" s="31">
        <v>27</v>
      </c>
    </row>
    <row r="33" spans="1:22" s="36" customFormat="1" ht="18.95" customHeight="1" x14ac:dyDescent="0.2">
      <c r="A33" s="27">
        <v>28</v>
      </c>
      <c r="B33" s="7" t="s">
        <v>20</v>
      </c>
      <c r="C33" s="37">
        <v>1699</v>
      </c>
      <c r="D33" s="38">
        <f t="shared" si="0"/>
        <v>1852.4399999999994</v>
      </c>
      <c r="E33" s="39">
        <f t="shared" si="1"/>
        <v>1840.2199999999993</v>
      </c>
      <c r="F33" s="39">
        <v>486.38</v>
      </c>
      <c r="G33" s="39">
        <v>1286.5399999999993</v>
      </c>
      <c r="H33" s="39">
        <v>18.5</v>
      </c>
      <c r="I33" s="39">
        <v>48.800000000000068</v>
      </c>
      <c r="J33" s="39">
        <f t="shared" si="3"/>
        <v>12.219999999999997</v>
      </c>
      <c r="K33" s="39">
        <v>7.5899999999999936</v>
      </c>
      <c r="L33" s="38">
        <v>1.0099999999999976</v>
      </c>
      <c r="M33" s="38" t="s">
        <v>17</v>
      </c>
      <c r="N33" s="38" t="s">
        <v>17</v>
      </c>
      <c r="O33" s="38" t="s">
        <v>17</v>
      </c>
      <c r="P33" s="38">
        <v>2.5300000000000051</v>
      </c>
      <c r="Q33" s="38">
        <v>1.090000000000001</v>
      </c>
      <c r="R33" s="38" t="s">
        <v>17</v>
      </c>
      <c r="S33" s="33" t="s">
        <v>17</v>
      </c>
      <c r="T33" s="35" t="s">
        <v>17</v>
      </c>
      <c r="U33" s="35" t="s">
        <v>17</v>
      </c>
      <c r="V33" s="31">
        <v>28</v>
      </c>
    </row>
    <row r="34" spans="1:22" s="36" customFormat="1" ht="18.95" customHeight="1" x14ac:dyDescent="0.2">
      <c r="A34" s="27">
        <v>29</v>
      </c>
      <c r="B34" s="7" t="s">
        <v>19</v>
      </c>
      <c r="C34" s="37">
        <v>1040</v>
      </c>
      <c r="D34" s="38">
        <f t="shared" si="0"/>
        <v>2136.3000000000011</v>
      </c>
      <c r="E34" s="39">
        <f t="shared" si="1"/>
        <v>2122.4500000000012</v>
      </c>
      <c r="F34" s="39">
        <v>449.9</v>
      </c>
      <c r="G34" s="39">
        <v>1583.5500000000011</v>
      </c>
      <c r="H34" s="39">
        <v>18.000000000000014</v>
      </c>
      <c r="I34" s="39">
        <v>70.999999999999915</v>
      </c>
      <c r="J34" s="39">
        <f t="shared" si="3"/>
        <v>13.85000000000001</v>
      </c>
      <c r="K34" s="39">
        <v>4.3499999999999988</v>
      </c>
      <c r="L34" s="38">
        <v>7.500000000000008</v>
      </c>
      <c r="M34" s="38" t="s">
        <v>17</v>
      </c>
      <c r="N34" s="38" t="s">
        <v>17</v>
      </c>
      <c r="O34" s="38" t="s">
        <v>17</v>
      </c>
      <c r="P34" s="38">
        <v>2.0000000000000031</v>
      </c>
      <c r="Q34" s="38" t="s">
        <v>17</v>
      </c>
      <c r="R34" s="38" t="s">
        <v>17</v>
      </c>
      <c r="S34" s="33" t="s">
        <v>17</v>
      </c>
      <c r="T34" s="35" t="s">
        <v>17</v>
      </c>
      <c r="U34" s="35" t="s">
        <v>17</v>
      </c>
      <c r="V34" s="31">
        <v>29</v>
      </c>
    </row>
    <row r="35" spans="1:22" s="36" customFormat="1" ht="18.95" customHeight="1" x14ac:dyDescent="0.2">
      <c r="A35" s="27">
        <v>30</v>
      </c>
      <c r="B35" s="7" t="s">
        <v>18</v>
      </c>
      <c r="C35" s="37">
        <v>680</v>
      </c>
      <c r="D35" s="38">
        <f t="shared" si="0"/>
        <v>2068.9000000000005</v>
      </c>
      <c r="E35" s="39">
        <f t="shared" si="1"/>
        <v>2053.9000000000005</v>
      </c>
      <c r="F35" s="39">
        <v>419.11</v>
      </c>
      <c r="G35" s="39">
        <v>1544.5500000000006</v>
      </c>
      <c r="H35" s="39">
        <v>18.000000000000004</v>
      </c>
      <c r="I35" s="39">
        <v>72.239999999999924</v>
      </c>
      <c r="J35" s="39">
        <f t="shared" si="3"/>
        <v>14.999999999999998</v>
      </c>
      <c r="K35" s="39">
        <v>12</v>
      </c>
      <c r="L35" s="38" t="s">
        <v>17</v>
      </c>
      <c r="M35" s="38" t="s">
        <v>17</v>
      </c>
      <c r="N35" s="38" t="s">
        <v>17</v>
      </c>
      <c r="O35" s="38" t="s">
        <v>17</v>
      </c>
      <c r="P35" s="38">
        <v>2.9999999999999982</v>
      </c>
      <c r="Q35" s="38" t="s">
        <v>17</v>
      </c>
      <c r="R35" s="38" t="s">
        <v>17</v>
      </c>
      <c r="S35" s="33" t="s">
        <v>17</v>
      </c>
      <c r="T35" s="35" t="s">
        <v>17</v>
      </c>
      <c r="U35" s="35" t="s">
        <v>17</v>
      </c>
      <c r="V35" s="31">
        <v>30</v>
      </c>
    </row>
    <row r="36" spans="1:22" s="36" customFormat="1" ht="18.95" customHeight="1" x14ac:dyDescent="0.2">
      <c r="A36" s="27">
        <v>31</v>
      </c>
      <c r="B36" s="7" t="s">
        <v>7</v>
      </c>
      <c r="C36" s="37">
        <v>348</v>
      </c>
      <c r="D36" s="38">
        <f t="shared" si="0"/>
        <v>1403.7999999999993</v>
      </c>
      <c r="E36" s="39">
        <f t="shared" si="1"/>
        <v>1366.7999999999993</v>
      </c>
      <c r="F36" s="39">
        <v>283</v>
      </c>
      <c r="G36" s="39">
        <v>1007.2999999999994</v>
      </c>
      <c r="H36" s="39">
        <v>23.999999999999989</v>
      </c>
      <c r="I36" s="39">
        <v>52.500000000000021</v>
      </c>
      <c r="J36" s="39">
        <f t="shared" si="3"/>
        <v>36.999999999999993</v>
      </c>
      <c r="K36" s="39">
        <v>8.5000000000000036</v>
      </c>
      <c r="L36" s="38">
        <v>3.9999999999999969</v>
      </c>
      <c r="M36" s="38" t="s">
        <v>17</v>
      </c>
      <c r="N36" s="38" t="s">
        <v>17</v>
      </c>
      <c r="O36" s="38" t="s">
        <v>17</v>
      </c>
      <c r="P36" s="38">
        <v>24.499999999999993</v>
      </c>
      <c r="Q36" s="38" t="s">
        <v>17</v>
      </c>
      <c r="R36" s="38" t="s">
        <v>17</v>
      </c>
      <c r="S36" s="33" t="s">
        <v>17</v>
      </c>
      <c r="T36" s="35" t="s">
        <v>17</v>
      </c>
      <c r="U36" s="35" t="s">
        <v>17</v>
      </c>
      <c r="V36" s="31">
        <v>31</v>
      </c>
    </row>
    <row r="37" spans="1:22" s="36" customFormat="1" ht="18.95" customHeight="1" x14ac:dyDescent="0.2">
      <c r="A37" s="27">
        <v>32</v>
      </c>
      <c r="B37" s="7" t="s">
        <v>27</v>
      </c>
      <c r="C37" s="37">
        <v>1003</v>
      </c>
      <c r="D37" s="38">
        <f t="shared" si="0"/>
        <v>6213.5999999999958</v>
      </c>
      <c r="E37" s="39">
        <f t="shared" si="1"/>
        <v>6071.5599999999959</v>
      </c>
      <c r="F37" s="39">
        <v>1533.45</v>
      </c>
      <c r="G37" s="39">
        <v>4363.2399999999961</v>
      </c>
      <c r="H37" s="39">
        <v>42.870000000000083</v>
      </c>
      <c r="I37" s="39">
        <v>132.00000000000014</v>
      </c>
      <c r="J37" s="39">
        <f t="shared" si="3"/>
        <v>142.03999999999991</v>
      </c>
      <c r="K37" s="39">
        <v>101.49999999999989</v>
      </c>
      <c r="L37" s="38">
        <v>5.0000000000000036</v>
      </c>
      <c r="M37" s="38">
        <v>5.0399999999999903</v>
      </c>
      <c r="N37" s="38" t="s">
        <v>17</v>
      </c>
      <c r="O37" s="38" t="s">
        <v>17</v>
      </c>
      <c r="P37" s="38">
        <v>30.500000000000018</v>
      </c>
      <c r="Q37" s="38" t="s">
        <v>17</v>
      </c>
      <c r="R37" s="38" t="s">
        <v>17</v>
      </c>
      <c r="S37" s="33" t="s">
        <v>17</v>
      </c>
      <c r="T37" s="35" t="s">
        <v>17</v>
      </c>
      <c r="U37" s="35" t="s">
        <v>17</v>
      </c>
      <c r="V37" s="31">
        <v>32</v>
      </c>
    </row>
    <row r="38" spans="1:22" s="36" customFormat="1" ht="18.95" customHeight="1" x14ac:dyDescent="0.2">
      <c r="A38" s="27">
        <v>33</v>
      </c>
      <c r="B38" s="7" t="s">
        <v>26</v>
      </c>
      <c r="C38" s="37">
        <v>649</v>
      </c>
      <c r="D38" s="38">
        <f t="shared" si="0"/>
        <v>8322.0500000000011</v>
      </c>
      <c r="E38" s="39">
        <f t="shared" si="1"/>
        <v>8067.4600000000019</v>
      </c>
      <c r="F38" s="39">
        <v>2098.3000000000002</v>
      </c>
      <c r="G38" s="39">
        <v>5601.0700000000015</v>
      </c>
      <c r="H38" s="39">
        <v>57.09000000000011</v>
      </c>
      <c r="I38" s="39">
        <v>310.99999999999989</v>
      </c>
      <c r="J38" s="39">
        <f t="shared" si="3"/>
        <v>254.59000000000009</v>
      </c>
      <c r="K38" s="39">
        <v>138.58999999999995</v>
      </c>
      <c r="L38" s="38">
        <v>32.000000000000007</v>
      </c>
      <c r="M38" s="38" t="s">
        <v>17</v>
      </c>
      <c r="N38" s="38" t="s">
        <v>17</v>
      </c>
      <c r="O38" s="38" t="s">
        <v>17</v>
      </c>
      <c r="P38" s="38">
        <v>84.000000000000128</v>
      </c>
      <c r="Q38" s="38" t="s">
        <v>17</v>
      </c>
      <c r="R38" s="38" t="s">
        <v>17</v>
      </c>
      <c r="S38" s="33" t="s">
        <v>17</v>
      </c>
      <c r="T38" s="35" t="s">
        <v>17</v>
      </c>
      <c r="U38" s="35" t="s">
        <v>17</v>
      </c>
      <c r="V38" s="31">
        <v>33</v>
      </c>
    </row>
    <row r="39" spans="1:22" s="36" customFormat="1" ht="18.95" customHeight="1" x14ac:dyDescent="0.2">
      <c r="A39" s="27">
        <v>34</v>
      </c>
      <c r="B39" s="7" t="s">
        <v>28</v>
      </c>
      <c r="C39" s="41">
        <v>630</v>
      </c>
      <c r="D39" s="39">
        <f t="shared" si="0"/>
        <v>18571.380000000005</v>
      </c>
      <c r="E39" s="39">
        <f t="shared" si="1"/>
        <v>17421.380000000005</v>
      </c>
      <c r="F39" s="39">
        <v>4785.93</v>
      </c>
      <c r="G39" s="39">
        <v>11807.450000000006</v>
      </c>
      <c r="H39" s="39">
        <v>131</v>
      </c>
      <c r="I39" s="39">
        <v>696.99999999999943</v>
      </c>
      <c r="J39" s="39">
        <f t="shared" si="3"/>
        <v>1150.0000000000009</v>
      </c>
      <c r="K39" s="39">
        <v>831.50000000000057</v>
      </c>
      <c r="L39" s="38">
        <v>47.999999999999979</v>
      </c>
      <c r="M39" s="38" t="s">
        <v>17</v>
      </c>
      <c r="N39" s="38">
        <v>28</v>
      </c>
      <c r="O39" s="38" t="s">
        <v>17</v>
      </c>
      <c r="P39" s="38">
        <v>242.50000000000023</v>
      </c>
      <c r="Q39" s="38" t="s">
        <v>17</v>
      </c>
      <c r="R39" s="38" t="s">
        <v>17</v>
      </c>
      <c r="S39" s="33" t="s">
        <v>17</v>
      </c>
      <c r="T39" s="35" t="s">
        <v>17</v>
      </c>
      <c r="U39" s="35" t="s">
        <v>17</v>
      </c>
      <c r="V39" s="31">
        <v>34</v>
      </c>
    </row>
    <row r="40" spans="1:22" s="36" customFormat="1" ht="18.95" customHeight="1" x14ac:dyDescent="0.2">
      <c r="A40" s="27">
        <v>35</v>
      </c>
      <c r="B40" s="7" t="s">
        <v>29</v>
      </c>
      <c r="C40" s="41">
        <v>242</v>
      </c>
      <c r="D40" s="39">
        <f t="shared" si="0"/>
        <v>15629.05</v>
      </c>
      <c r="E40" s="39">
        <f t="shared" si="1"/>
        <v>14122.519999999999</v>
      </c>
      <c r="F40" s="39">
        <v>4211</v>
      </c>
      <c r="G40" s="39">
        <v>9382.5199999999986</v>
      </c>
      <c r="H40" s="39">
        <v>209.99999999999991</v>
      </c>
      <c r="I40" s="39">
        <v>318.99999999999955</v>
      </c>
      <c r="J40" s="39">
        <f t="shared" si="3"/>
        <v>1506.5300000000002</v>
      </c>
      <c r="K40" s="39">
        <v>1036.5000000000002</v>
      </c>
      <c r="L40" s="38">
        <v>97.999999999999972</v>
      </c>
      <c r="M40" s="38" t="s">
        <v>17</v>
      </c>
      <c r="N40" s="38">
        <v>312.02999999999997</v>
      </c>
      <c r="O40" s="38" t="s">
        <v>17</v>
      </c>
      <c r="P40" s="38" t="s">
        <v>17</v>
      </c>
      <c r="Q40" s="38">
        <v>59.999999999999972</v>
      </c>
      <c r="R40" s="38" t="s">
        <v>17</v>
      </c>
      <c r="S40" s="33" t="s">
        <v>17</v>
      </c>
      <c r="T40" s="35" t="s">
        <v>17</v>
      </c>
      <c r="U40" s="35" t="s">
        <v>17</v>
      </c>
      <c r="V40" s="31">
        <v>35</v>
      </c>
    </row>
    <row r="41" spans="1:22" s="36" customFormat="1" ht="18.95" customHeight="1" x14ac:dyDescent="0.2">
      <c r="A41" s="27">
        <v>36</v>
      </c>
      <c r="B41" s="7" t="s">
        <v>30</v>
      </c>
      <c r="C41" s="41">
        <v>111</v>
      </c>
      <c r="D41" s="39">
        <f t="shared" si="0"/>
        <v>14284.300000000001</v>
      </c>
      <c r="E41" s="39">
        <f t="shared" si="1"/>
        <v>13081.300000000001</v>
      </c>
      <c r="F41" s="39">
        <v>3899.6</v>
      </c>
      <c r="G41" s="39">
        <v>8871.7000000000007</v>
      </c>
      <c r="H41" s="39">
        <v>110</v>
      </c>
      <c r="I41" s="39">
        <v>199.99999999999994</v>
      </c>
      <c r="J41" s="39">
        <f t="shared" si="3"/>
        <v>1203</v>
      </c>
      <c r="K41" s="39">
        <v>915.99999999999989</v>
      </c>
      <c r="L41" s="38">
        <v>158.00000000000006</v>
      </c>
      <c r="M41" s="38" t="s">
        <v>17</v>
      </c>
      <c r="N41" s="38" t="s">
        <v>17</v>
      </c>
      <c r="O41" s="38" t="s">
        <v>17</v>
      </c>
      <c r="P41" s="38">
        <v>129.00000000000006</v>
      </c>
      <c r="Q41" s="38" t="s">
        <v>17</v>
      </c>
      <c r="R41" s="38" t="s">
        <v>17</v>
      </c>
      <c r="S41" s="33" t="s">
        <v>17</v>
      </c>
      <c r="T41" s="35" t="s">
        <v>17</v>
      </c>
      <c r="U41" s="35" t="s">
        <v>17</v>
      </c>
      <c r="V41" s="31">
        <v>36</v>
      </c>
    </row>
    <row r="42" spans="1:22" s="36" customFormat="1" ht="18.95" customHeight="1" x14ac:dyDescent="0.2">
      <c r="A42" s="27">
        <v>37</v>
      </c>
      <c r="B42" s="7" t="s">
        <v>31</v>
      </c>
      <c r="C42" s="41">
        <v>52</v>
      </c>
      <c r="D42" s="39">
        <f t="shared" si="0"/>
        <v>14545.249999999998</v>
      </c>
      <c r="E42" s="39">
        <f t="shared" si="1"/>
        <v>13296.249999999998</v>
      </c>
      <c r="F42" s="39">
        <v>2893</v>
      </c>
      <c r="G42" s="39">
        <v>10403.249999999998</v>
      </c>
      <c r="H42" s="39" t="s">
        <v>17</v>
      </c>
      <c r="I42" s="39" t="s">
        <v>17</v>
      </c>
      <c r="J42" s="39">
        <f t="shared" si="3"/>
        <v>1249.0000000000005</v>
      </c>
      <c r="K42" s="39">
        <v>819.00000000000034</v>
      </c>
      <c r="L42" s="38">
        <v>430.00000000000011</v>
      </c>
      <c r="M42" s="38" t="s">
        <v>17</v>
      </c>
      <c r="N42" s="38" t="s">
        <v>17</v>
      </c>
      <c r="O42" s="38" t="s">
        <v>17</v>
      </c>
      <c r="P42" s="38" t="s">
        <v>17</v>
      </c>
      <c r="Q42" s="38" t="s">
        <v>17</v>
      </c>
      <c r="R42" s="38" t="s">
        <v>17</v>
      </c>
      <c r="S42" s="33" t="s">
        <v>17</v>
      </c>
      <c r="T42" s="35" t="s">
        <v>17</v>
      </c>
      <c r="U42" s="35" t="s">
        <v>17</v>
      </c>
      <c r="V42" s="31">
        <v>37</v>
      </c>
    </row>
    <row r="43" spans="1:22" s="36" customFormat="1" ht="18.95" customHeight="1" x14ac:dyDescent="0.2">
      <c r="A43" s="27">
        <v>38</v>
      </c>
      <c r="B43" s="7" t="s">
        <v>32</v>
      </c>
      <c r="C43" s="41">
        <v>15</v>
      </c>
      <c r="D43" s="39">
        <f t="shared" si="0"/>
        <v>10539</v>
      </c>
      <c r="E43" s="39">
        <f t="shared" si="1"/>
        <v>6552</v>
      </c>
      <c r="F43" s="39">
        <v>2507</v>
      </c>
      <c r="G43" s="39">
        <v>4045.0000000000005</v>
      </c>
      <c r="H43" s="39" t="s">
        <v>17</v>
      </c>
      <c r="I43" s="39" t="s">
        <v>17</v>
      </c>
      <c r="J43" s="39">
        <f t="shared" si="3"/>
        <v>3987</v>
      </c>
      <c r="K43" s="39">
        <v>2567</v>
      </c>
      <c r="L43" s="38">
        <v>1420.0000000000002</v>
      </c>
      <c r="M43" s="38" t="s">
        <v>17</v>
      </c>
      <c r="N43" s="38" t="s">
        <v>17</v>
      </c>
      <c r="O43" s="38" t="s">
        <v>17</v>
      </c>
      <c r="P43" s="38" t="s">
        <v>17</v>
      </c>
      <c r="Q43" s="38" t="s">
        <v>17</v>
      </c>
      <c r="R43" s="38" t="s">
        <v>17</v>
      </c>
      <c r="S43" s="33" t="s">
        <v>17</v>
      </c>
      <c r="T43" s="35" t="s">
        <v>17</v>
      </c>
      <c r="U43" s="35" t="s">
        <v>17</v>
      </c>
      <c r="V43" s="31">
        <v>38</v>
      </c>
    </row>
    <row r="44" spans="1:22" s="36" customFormat="1" ht="18.95" customHeight="1" x14ac:dyDescent="0.2">
      <c r="A44" s="27">
        <v>39</v>
      </c>
      <c r="B44" s="7" t="s">
        <v>0</v>
      </c>
      <c r="C44" s="41">
        <v>7</v>
      </c>
      <c r="D44" s="39">
        <f t="shared" si="0"/>
        <v>9652</v>
      </c>
      <c r="E44" s="39">
        <f t="shared" si="1"/>
        <v>9652</v>
      </c>
      <c r="F44" s="39">
        <v>5466.5</v>
      </c>
      <c r="G44" s="39">
        <v>4185.5</v>
      </c>
      <c r="H44" s="39" t="s">
        <v>17</v>
      </c>
      <c r="I44" s="39" t="s">
        <v>17</v>
      </c>
      <c r="J44" s="39">
        <f t="shared" si="3"/>
        <v>0</v>
      </c>
      <c r="K44" s="39" t="s">
        <v>17</v>
      </c>
      <c r="L44" s="38" t="s">
        <v>17</v>
      </c>
      <c r="M44" s="38" t="s">
        <v>17</v>
      </c>
      <c r="N44" s="38" t="s">
        <v>17</v>
      </c>
      <c r="O44" s="38" t="s">
        <v>17</v>
      </c>
      <c r="P44" s="38" t="s">
        <v>17</v>
      </c>
      <c r="Q44" s="38" t="s">
        <v>17</v>
      </c>
      <c r="R44" s="38" t="s">
        <v>17</v>
      </c>
      <c r="S44" s="33" t="s">
        <v>17</v>
      </c>
      <c r="T44" s="35" t="s">
        <v>17</v>
      </c>
      <c r="U44" s="35" t="s">
        <v>17</v>
      </c>
      <c r="V44" s="31">
        <v>39</v>
      </c>
    </row>
    <row r="45" spans="1:22" s="36" customFormat="1" ht="18.95" customHeight="1" x14ac:dyDescent="0.2">
      <c r="A45" s="27">
        <v>40</v>
      </c>
      <c r="B45" s="7" t="s">
        <v>1</v>
      </c>
      <c r="C45" s="41">
        <v>2</v>
      </c>
      <c r="D45" s="39">
        <f t="shared" si="0"/>
        <v>7895.67</v>
      </c>
      <c r="E45" s="39">
        <f t="shared" si="1"/>
        <v>7895.67</v>
      </c>
      <c r="F45" s="39">
        <v>3000</v>
      </c>
      <c r="G45" s="39">
        <v>4895.67</v>
      </c>
      <c r="H45" s="39" t="s">
        <v>17</v>
      </c>
      <c r="I45" s="39" t="s">
        <v>17</v>
      </c>
      <c r="J45" s="39">
        <f t="shared" si="3"/>
        <v>0</v>
      </c>
      <c r="K45" s="39" t="s">
        <v>17</v>
      </c>
      <c r="L45" s="38" t="s">
        <v>17</v>
      </c>
      <c r="M45" s="38" t="s">
        <v>17</v>
      </c>
      <c r="N45" s="38" t="s">
        <v>17</v>
      </c>
      <c r="O45" s="38" t="s">
        <v>17</v>
      </c>
      <c r="P45" s="38" t="s">
        <v>17</v>
      </c>
      <c r="Q45" s="38" t="s">
        <v>17</v>
      </c>
      <c r="R45" s="38" t="s">
        <v>17</v>
      </c>
      <c r="S45" s="33" t="s">
        <v>17</v>
      </c>
      <c r="T45" s="35" t="s">
        <v>17</v>
      </c>
      <c r="U45" s="35" t="s">
        <v>17</v>
      </c>
      <c r="V45" s="31">
        <v>40</v>
      </c>
    </row>
    <row r="46" spans="1:22" s="2" customFormat="1" ht="29.1" customHeight="1" x14ac:dyDescent="0.2">
      <c r="A46" s="27">
        <v>41</v>
      </c>
      <c r="B46" s="9" t="s">
        <v>3</v>
      </c>
      <c r="C46" s="42">
        <f>C47+C51</f>
        <v>36725</v>
      </c>
      <c r="D46" s="34">
        <f t="shared" si="0"/>
        <v>199851.83000000002</v>
      </c>
      <c r="E46" s="34">
        <f t="shared" si="1"/>
        <v>173909.23</v>
      </c>
      <c r="F46" s="34">
        <v>132445.16</v>
      </c>
      <c r="G46" s="34">
        <f t="shared" ref="G46:P46" si="18">G47+G51</f>
        <v>30609.869999999992</v>
      </c>
      <c r="H46" s="34">
        <f t="shared" si="18"/>
        <v>10854.2</v>
      </c>
      <c r="I46" s="34" t="s">
        <v>17</v>
      </c>
      <c r="J46" s="34">
        <f t="shared" si="3"/>
        <v>25942.600000000002</v>
      </c>
      <c r="K46" s="34">
        <f t="shared" si="18"/>
        <v>8728.0400000000009</v>
      </c>
      <c r="L46" s="33">
        <f t="shared" si="18"/>
        <v>13590.720000000001</v>
      </c>
      <c r="M46" s="33" t="s">
        <v>17</v>
      </c>
      <c r="N46" s="33">
        <v>1015.7</v>
      </c>
      <c r="O46" s="33" t="s">
        <v>17</v>
      </c>
      <c r="P46" s="33">
        <f t="shared" si="18"/>
        <v>2608.1400000000008</v>
      </c>
      <c r="Q46" s="33" t="s">
        <v>17</v>
      </c>
      <c r="R46" s="33" t="s">
        <v>17</v>
      </c>
      <c r="S46" s="33" t="s">
        <v>17</v>
      </c>
      <c r="T46" s="35" t="s">
        <v>17</v>
      </c>
      <c r="U46" s="35" t="s">
        <v>17</v>
      </c>
      <c r="V46" s="31">
        <v>41</v>
      </c>
    </row>
    <row r="47" spans="1:22" s="36" customFormat="1" ht="29.1" customHeight="1" x14ac:dyDescent="0.2">
      <c r="A47" s="27">
        <v>42</v>
      </c>
      <c r="B47" s="8" t="s">
        <v>25</v>
      </c>
      <c r="C47" s="42">
        <f>SUM(C48:C50)</f>
        <v>15465</v>
      </c>
      <c r="D47" s="34">
        <f t="shared" si="0"/>
        <v>1815.4700000000009</v>
      </c>
      <c r="E47" s="34">
        <f t="shared" si="1"/>
        <v>1780.350000000001</v>
      </c>
      <c r="F47" s="34">
        <v>1158.48</v>
      </c>
      <c r="G47" s="34">
        <f t="shared" ref="G47:P47" si="19">SUM(G48:G50)</f>
        <v>597.35000000000105</v>
      </c>
      <c r="H47" s="34">
        <f t="shared" si="19"/>
        <v>24.520000000000064</v>
      </c>
      <c r="I47" s="34" t="s">
        <v>17</v>
      </c>
      <c r="J47" s="34">
        <f t="shared" si="3"/>
        <v>35.119999999999983</v>
      </c>
      <c r="K47" s="34">
        <f t="shared" si="19"/>
        <v>10.920000000000019</v>
      </c>
      <c r="L47" s="33">
        <f t="shared" si="19"/>
        <v>12.449999999999973</v>
      </c>
      <c r="M47" s="33" t="s">
        <v>17</v>
      </c>
      <c r="N47" s="33" t="s">
        <v>17</v>
      </c>
      <c r="O47" s="33" t="s">
        <v>17</v>
      </c>
      <c r="P47" s="33">
        <f t="shared" si="19"/>
        <v>11.749999999999993</v>
      </c>
      <c r="Q47" s="33" t="s">
        <v>17</v>
      </c>
      <c r="R47" s="33" t="s">
        <v>17</v>
      </c>
      <c r="S47" s="33" t="s">
        <v>17</v>
      </c>
      <c r="T47" s="35" t="s">
        <v>17</v>
      </c>
      <c r="U47" s="35" t="s">
        <v>17</v>
      </c>
      <c r="V47" s="31">
        <v>42</v>
      </c>
    </row>
    <row r="48" spans="1:22" s="36" customFormat="1" ht="18.95" customHeight="1" x14ac:dyDescent="0.2">
      <c r="A48" s="27">
        <v>43</v>
      </c>
      <c r="B48" s="7" t="s">
        <v>33</v>
      </c>
      <c r="C48" s="41">
        <v>8700</v>
      </c>
      <c r="D48" s="39">
        <f t="shared" si="0"/>
        <v>395.82999999999993</v>
      </c>
      <c r="E48" s="39">
        <f t="shared" si="1"/>
        <v>393.60999999999996</v>
      </c>
      <c r="F48" s="39">
        <v>279.14999999999998</v>
      </c>
      <c r="G48" s="39">
        <v>111.22999999999998</v>
      </c>
      <c r="H48" s="39">
        <v>3.2300000000000089</v>
      </c>
      <c r="I48" s="39" t="s">
        <v>17</v>
      </c>
      <c r="J48" s="39">
        <f t="shared" si="3"/>
        <v>2.2199999999999989</v>
      </c>
      <c r="K48" s="39">
        <v>1.0099999999999982</v>
      </c>
      <c r="L48" s="38">
        <v>0.24000000000000016</v>
      </c>
      <c r="M48" s="38" t="s">
        <v>17</v>
      </c>
      <c r="N48" s="38" t="s">
        <v>17</v>
      </c>
      <c r="O48" s="38" t="s">
        <v>17</v>
      </c>
      <c r="P48" s="38">
        <v>0.97000000000000042</v>
      </c>
      <c r="Q48" s="38" t="s">
        <v>17</v>
      </c>
      <c r="R48" s="38" t="s">
        <v>17</v>
      </c>
      <c r="S48" s="33" t="s">
        <v>17</v>
      </c>
      <c r="T48" s="35" t="s">
        <v>17</v>
      </c>
      <c r="U48" s="35" t="s">
        <v>17</v>
      </c>
      <c r="V48" s="31">
        <v>43</v>
      </c>
    </row>
    <row r="49" spans="1:22" s="36" customFormat="1" ht="18.95" customHeight="1" x14ac:dyDescent="0.2">
      <c r="A49" s="27">
        <v>44</v>
      </c>
      <c r="B49" s="7" t="s">
        <v>34</v>
      </c>
      <c r="C49" s="41">
        <v>2484</v>
      </c>
      <c r="D49" s="39">
        <f t="shared" si="0"/>
        <v>287.11000000000024</v>
      </c>
      <c r="E49" s="39">
        <f t="shared" si="1"/>
        <v>281.68000000000023</v>
      </c>
      <c r="F49" s="39">
        <v>195.25</v>
      </c>
      <c r="G49" s="39">
        <v>84.270000000000181</v>
      </c>
      <c r="H49" s="39">
        <v>2.1599999999999997</v>
      </c>
      <c r="I49" s="39" t="s">
        <v>17</v>
      </c>
      <c r="J49" s="39">
        <f t="shared" si="3"/>
        <v>5.4300000000000033</v>
      </c>
      <c r="K49" s="39">
        <v>2.530000000000002</v>
      </c>
      <c r="L49" s="38">
        <v>1.3400000000000021</v>
      </c>
      <c r="M49" s="38" t="s">
        <v>17</v>
      </c>
      <c r="N49" s="38" t="s">
        <v>17</v>
      </c>
      <c r="O49" s="38" t="s">
        <v>17</v>
      </c>
      <c r="P49" s="38">
        <v>1.5599999999999996</v>
      </c>
      <c r="Q49" s="38" t="s">
        <v>17</v>
      </c>
      <c r="R49" s="38" t="s">
        <v>17</v>
      </c>
      <c r="S49" s="33" t="s">
        <v>17</v>
      </c>
      <c r="T49" s="35" t="s">
        <v>17</v>
      </c>
      <c r="U49" s="35" t="s">
        <v>17</v>
      </c>
      <c r="V49" s="31">
        <v>44</v>
      </c>
    </row>
    <row r="50" spans="1:22" s="36" customFormat="1" ht="18.95" customHeight="1" x14ac:dyDescent="0.2">
      <c r="A50" s="27">
        <v>45</v>
      </c>
      <c r="B50" s="7" t="s">
        <v>22</v>
      </c>
      <c r="C50" s="41">
        <v>4281</v>
      </c>
      <c r="D50" s="39">
        <f t="shared" si="0"/>
        <v>1132.5300000000009</v>
      </c>
      <c r="E50" s="39">
        <f t="shared" si="1"/>
        <v>1105.0600000000009</v>
      </c>
      <c r="F50" s="39">
        <v>684.08</v>
      </c>
      <c r="G50" s="39">
        <v>401.85000000000082</v>
      </c>
      <c r="H50" s="39">
        <v>19.130000000000056</v>
      </c>
      <c r="I50" s="39" t="s">
        <v>17</v>
      </c>
      <c r="J50" s="39">
        <f t="shared" si="3"/>
        <v>27.469999999999981</v>
      </c>
      <c r="K50" s="39">
        <v>7.3800000000000185</v>
      </c>
      <c r="L50" s="38">
        <v>10.869999999999971</v>
      </c>
      <c r="M50" s="38" t="s">
        <v>17</v>
      </c>
      <c r="N50" s="38" t="s">
        <v>17</v>
      </c>
      <c r="O50" s="38" t="s">
        <v>17</v>
      </c>
      <c r="P50" s="38">
        <v>9.2199999999999918</v>
      </c>
      <c r="Q50" s="38" t="s">
        <v>17</v>
      </c>
      <c r="R50" s="38" t="s">
        <v>17</v>
      </c>
      <c r="S50" s="33" t="s">
        <v>17</v>
      </c>
      <c r="T50" s="35" t="s">
        <v>17</v>
      </c>
      <c r="U50" s="35" t="s">
        <v>17</v>
      </c>
      <c r="V50" s="31">
        <v>45</v>
      </c>
    </row>
    <row r="51" spans="1:22" s="36" customFormat="1" ht="29.1" customHeight="1" x14ac:dyDescent="0.2">
      <c r="A51" s="27">
        <v>46</v>
      </c>
      <c r="B51" s="8" t="s">
        <v>61</v>
      </c>
      <c r="C51" s="42">
        <f>SUM(C52:C65)</f>
        <v>21260</v>
      </c>
      <c r="D51" s="34">
        <f t="shared" si="0"/>
        <v>198036.36</v>
      </c>
      <c r="E51" s="34">
        <f t="shared" si="1"/>
        <v>172128.87999999998</v>
      </c>
      <c r="F51" s="34">
        <v>131286.68</v>
      </c>
      <c r="G51" s="34">
        <f t="shared" ref="G51:P51" si="20">SUM(G52:G65)</f>
        <v>30012.51999999999</v>
      </c>
      <c r="H51" s="34">
        <f t="shared" si="20"/>
        <v>10829.68</v>
      </c>
      <c r="I51" s="34" t="s">
        <v>17</v>
      </c>
      <c r="J51" s="34">
        <f t="shared" si="3"/>
        <v>25907.48</v>
      </c>
      <c r="K51" s="34">
        <f t="shared" si="20"/>
        <v>8717.1200000000008</v>
      </c>
      <c r="L51" s="33">
        <f t="shared" si="20"/>
        <v>13578.27</v>
      </c>
      <c r="M51" s="33" t="s">
        <v>17</v>
      </c>
      <c r="N51" s="33">
        <v>1015.7</v>
      </c>
      <c r="O51" s="33" t="s">
        <v>17</v>
      </c>
      <c r="P51" s="33">
        <f t="shared" si="20"/>
        <v>2596.3900000000008</v>
      </c>
      <c r="Q51" s="33" t="s">
        <v>17</v>
      </c>
      <c r="R51" s="33" t="s">
        <v>17</v>
      </c>
      <c r="S51" s="33" t="s">
        <v>17</v>
      </c>
      <c r="T51" s="35" t="s">
        <v>17</v>
      </c>
      <c r="U51" s="35" t="s">
        <v>17</v>
      </c>
      <c r="V51" s="31">
        <v>46</v>
      </c>
    </row>
    <row r="52" spans="1:22" s="36" customFormat="1" ht="18.95" customHeight="1" x14ac:dyDescent="0.2">
      <c r="A52" s="27">
        <v>47</v>
      </c>
      <c r="B52" s="7" t="s">
        <v>35</v>
      </c>
      <c r="C52" s="41">
        <v>5831</v>
      </c>
      <c r="D52" s="39">
        <f t="shared" si="0"/>
        <v>3204.0099999999975</v>
      </c>
      <c r="E52" s="39">
        <f t="shared" si="1"/>
        <v>3119.4899999999971</v>
      </c>
      <c r="F52" s="39">
        <v>1871.77</v>
      </c>
      <c r="G52" s="39">
        <v>1165.8899999999974</v>
      </c>
      <c r="H52" s="39">
        <v>81.829999999999984</v>
      </c>
      <c r="I52" s="39" t="s">
        <v>17</v>
      </c>
      <c r="J52" s="39">
        <f t="shared" si="3"/>
        <v>84.520000000000266</v>
      </c>
      <c r="K52" s="39">
        <v>19.780000000000076</v>
      </c>
      <c r="L52" s="38">
        <v>27.820000000000029</v>
      </c>
      <c r="M52" s="38" t="s">
        <v>17</v>
      </c>
      <c r="N52" s="38" t="s">
        <v>17</v>
      </c>
      <c r="O52" s="38" t="s">
        <v>17</v>
      </c>
      <c r="P52" s="38">
        <v>36.920000000000151</v>
      </c>
      <c r="Q52" s="38" t="s">
        <v>17</v>
      </c>
      <c r="R52" s="38" t="s">
        <v>17</v>
      </c>
      <c r="S52" s="33" t="s">
        <v>17</v>
      </c>
      <c r="T52" s="35" t="s">
        <v>17</v>
      </c>
      <c r="U52" s="35" t="s">
        <v>17</v>
      </c>
      <c r="V52" s="31">
        <v>47</v>
      </c>
    </row>
    <row r="53" spans="1:22" s="36" customFormat="1" ht="18.95" customHeight="1" x14ac:dyDescent="0.2">
      <c r="A53" s="27">
        <v>48</v>
      </c>
      <c r="B53" s="7" t="s">
        <v>20</v>
      </c>
      <c r="C53" s="41">
        <v>6672</v>
      </c>
      <c r="D53" s="39">
        <f t="shared" si="0"/>
        <v>7179.4799999999968</v>
      </c>
      <c r="E53" s="39">
        <f t="shared" si="1"/>
        <v>6928.3699999999972</v>
      </c>
      <c r="F53" s="39">
        <v>4124.41</v>
      </c>
      <c r="G53" s="39">
        <v>2620.669999999996</v>
      </c>
      <c r="H53" s="39">
        <v>183.29000000000048</v>
      </c>
      <c r="I53" s="39" t="s">
        <v>17</v>
      </c>
      <c r="J53" s="39">
        <f t="shared" si="3"/>
        <v>251.10999999999984</v>
      </c>
      <c r="K53" s="39">
        <v>76.390000000000057</v>
      </c>
      <c r="L53" s="38">
        <v>92.029999999999916</v>
      </c>
      <c r="M53" s="38" t="s">
        <v>17</v>
      </c>
      <c r="N53" s="38">
        <v>1.53</v>
      </c>
      <c r="O53" s="38" t="s">
        <v>17</v>
      </c>
      <c r="P53" s="38">
        <v>81.159999999999897</v>
      </c>
      <c r="Q53" s="38" t="s">
        <v>17</v>
      </c>
      <c r="R53" s="38" t="s">
        <v>17</v>
      </c>
      <c r="S53" s="33" t="s">
        <v>17</v>
      </c>
      <c r="T53" s="35" t="s">
        <v>17</v>
      </c>
      <c r="U53" s="35" t="s">
        <v>17</v>
      </c>
      <c r="V53" s="31">
        <v>48</v>
      </c>
    </row>
    <row r="54" spans="1:22" s="36" customFormat="1" ht="18.95" customHeight="1" x14ac:dyDescent="0.2">
      <c r="A54" s="27">
        <v>49</v>
      </c>
      <c r="B54" s="7" t="s">
        <v>19</v>
      </c>
      <c r="C54" s="41">
        <v>2638</v>
      </c>
      <c r="D54" s="39">
        <f t="shared" si="0"/>
        <v>5416.39</v>
      </c>
      <c r="E54" s="39">
        <f t="shared" si="1"/>
        <v>5156.6400000000003</v>
      </c>
      <c r="F54" s="39">
        <v>3050.04</v>
      </c>
      <c r="G54" s="39">
        <v>1977.7300000000002</v>
      </c>
      <c r="H54" s="39">
        <v>128.86999999999992</v>
      </c>
      <c r="I54" s="39" t="s">
        <v>17</v>
      </c>
      <c r="J54" s="39">
        <f t="shared" si="3"/>
        <v>259.75000000000017</v>
      </c>
      <c r="K54" s="39">
        <v>123.0900000000002</v>
      </c>
      <c r="L54" s="38">
        <v>49.00999999999997</v>
      </c>
      <c r="M54" s="38" t="s">
        <v>17</v>
      </c>
      <c r="N54" s="38">
        <v>9.56</v>
      </c>
      <c r="O54" s="38" t="s">
        <v>17</v>
      </c>
      <c r="P54" s="38">
        <v>78.090000000000018</v>
      </c>
      <c r="Q54" s="38" t="s">
        <v>17</v>
      </c>
      <c r="R54" s="38" t="s">
        <v>17</v>
      </c>
      <c r="S54" s="33" t="s">
        <v>17</v>
      </c>
      <c r="T54" s="35" t="s">
        <v>17</v>
      </c>
      <c r="U54" s="35" t="s">
        <v>17</v>
      </c>
      <c r="V54" s="31">
        <v>49</v>
      </c>
    </row>
    <row r="55" spans="1:22" s="36" customFormat="1" ht="18.95" customHeight="1" x14ac:dyDescent="0.2">
      <c r="A55" s="27">
        <v>50</v>
      </c>
      <c r="B55" s="7" t="s">
        <v>18</v>
      </c>
      <c r="C55" s="41">
        <v>1248</v>
      </c>
      <c r="D55" s="39">
        <f t="shared" si="0"/>
        <v>3813.5999999999995</v>
      </c>
      <c r="E55" s="39">
        <f t="shared" si="1"/>
        <v>3607.6899999999996</v>
      </c>
      <c r="F55" s="39">
        <v>2096.39</v>
      </c>
      <c r="G55" s="39">
        <v>1431.9999999999993</v>
      </c>
      <c r="H55" s="39">
        <v>79.3</v>
      </c>
      <c r="I55" s="39" t="s">
        <v>17</v>
      </c>
      <c r="J55" s="39">
        <f t="shared" si="3"/>
        <v>205.90999999999991</v>
      </c>
      <c r="K55" s="39">
        <v>94.93</v>
      </c>
      <c r="L55" s="38">
        <v>60.259999999999934</v>
      </c>
      <c r="M55" s="38" t="s">
        <v>17</v>
      </c>
      <c r="N55" s="38">
        <v>3.2</v>
      </c>
      <c r="O55" s="38" t="s">
        <v>17</v>
      </c>
      <c r="P55" s="38">
        <v>47.519999999999989</v>
      </c>
      <c r="Q55" s="38" t="s">
        <v>17</v>
      </c>
      <c r="R55" s="38" t="s">
        <v>17</v>
      </c>
      <c r="S55" s="33" t="s">
        <v>17</v>
      </c>
      <c r="T55" s="35" t="s">
        <v>17</v>
      </c>
      <c r="U55" s="35" t="s">
        <v>17</v>
      </c>
      <c r="V55" s="31">
        <v>50</v>
      </c>
    </row>
    <row r="56" spans="1:22" s="36" customFormat="1" ht="18.95" customHeight="1" x14ac:dyDescent="0.2">
      <c r="A56" s="27">
        <v>51</v>
      </c>
      <c r="B56" s="7" t="s">
        <v>36</v>
      </c>
      <c r="C56" s="41">
        <v>609</v>
      </c>
      <c r="D56" s="39">
        <f t="shared" si="0"/>
        <v>2466.8999999999996</v>
      </c>
      <c r="E56" s="39">
        <f t="shared" si="1"/>
        <v>2306.16</v>
      </c>
      <c r="F56" s="39">
        <v>1491.01</v>
      </c>
      <c r="G56" s="39">
        <v>755.14999999999975</v>
      </c>
      <c r="H56" s="39">
        <v>60.000000000000057</v>
      </c>
      <c r="I56" s="39" t="s">
        <v>17</v>
      </c>
      <c r="J56" s="39">
        <f t="shared" si="3"/>
        <v>160.73999999999998</v>
      </c>
      <c r="K56" s="39">
        <v>102.54999999999998</v>
      </c>
      <c r="L56" s="38">
        <v>36.849999999999994</v>
      </c>
      <c r="M56" s="38" t="s">
        <v>17</v>
      </c>
      <c r="N56" s="38">
        <v>4.8</v>
      </c>
      <c r="O56" s="38" t="s">
        <v>17</v>
      </c>
      <c r="P56" s="38">
        <v>16.539999999999996</v>
      </c>
      <c r="Q56" s="38" t="s">
        <v>17</v>
      </c>
      <c r="R56" s="38" t="s">
        <v>17</v>
      </c>
      <c r="S56" s="33" t="s">
        <v>17</v>
      </c>
      <c r="T56" s="35" t="s">
        <v>17</v>
      </c>
      <c r="U56" s="35" t="s">
        <v>17</v>
      </c>
      <c r="V56" s="31">
        <v>51</v>
      </c>
    </row>
    <row r="57" spans="1:22" s="36" customFormat="1" ht="18.95" customHeight="1" x14ac:dyDescent="0.2">
      <c r="A57" s="27">
        <v>52</v>
      </c>
      <c r="B57" s="7" t="s">
        <v>27</v>
      </c>
      <c r="C57" s="41">
        <v>1575</v>
      </c>
      <c r="D57" s="39">
        <f t="shared" si="0"/>
        <v>10115.770000000002</v>
      </c>
      <c r="E57" s="39">
        <f t="shared" si="1"/>
        <v>9435.4400000000023</v>
      </c>
      <c r="F57" s="39">
        <v>6478.63</v>
      </c>
      <c r="G57" s="39">
        <v>2668.4500000000021</v>
      </c>
      <c r="H57" s="39">
        <v>288.35999999999973</v>
      </c>
      <c r="I57" s="39" t="s">
        <v>17</v>
      </c>
      <c r="J57" s="39">
        <f t="shared" si="3"/>
        <v>680.32999999999936</v>
      </c>
      <c r="K57" s="39">
        <v>381.73999999999938</v>
      </c>
      <c r="L57" s="38">
        <v>189.66000000000008</v>
      </c>
      <c r="M57" s="38" t="s">
        <v>17</v>
      </c>
      <c r="N57" s="38">
        <v>20.5</v>
      </c>
      <c r="O57" s="38" t="s">
        <v>17</v>
      </c>
      <c r="P57" s="38">
        <v>88.429999999999978</v>
      </c>
      <c r="Q57" s="38" t="s">
        <v>17</v>
      </c>
      <c r="R57" s="38" t="s">
        <v>17</v>
      </c>
      <c r="S57" s="33" t="s">
        <v>17</v>
      </c>
      <c r="T57" s="35" t="s">
        <v>17</v>
      </c>
      <c r="U57" s="35" t="s">
        <v>17</v>
      </c>
      <c r="V57" s="31">
        <v>52</v>
      </c>
    </row>
    <row r="58" spans="1:22" s="36" customFormat="1" ht="18.95" customHeight="1" x14ac:dyDescent="0.2">
      <c r="A58" s="27">
        <v>53</v>
      </c>
      <c r="B58" s="7" t="s">
        <v>26</v>
      </c>
      <c r="C58" s="41">
        <v>1140</v>
      </c>
      <c r="D58" s="39">
        <f t="shared" si="0"/>
        <v>15018.599999999999</v>
      </c>
      <c r="E58" s="39">
        <f t="shared" si="1"/>
        <v>13703.669999999998</v>
      </c>
      <c r="F58" s="39">
        <v>10174.040000000001</v>
      </c>
      <c r="G58" s="39">
        <v>3131.1299999999978</v>
      </c>
      <c r="H58" s="39">
        <v>398.49999999999972</v>
      </c>
      <c r="I58" s="39" t="s">
        <v>17</v>
      </c>
      <c r="J58" s="39">
        <f t="shared" si="3"/>
        <v>1314.9299999999996</v>
      </c>
      <c r="K58" s="39">
        <v>751.50999999999976</v>
      </c>
      <c r="L58" s="38">
        <v>325.79999999999961</v>
      </c>
      <c r="M58" s="38" t="s">
        <v>17</v>
      </c>
      <c r="N58" s="38">
        <v>106.02</v>
      </c>
      <c r="O58" s="38" t="s">
        <v>17</v>
      </c>
      <c r="P58" s="38">
        <v>131.60000000000011</v>
      </c>
      <c r="Q58" s="38" t="s">
        <v>17</v>
      </c>
      <c r="R58" s="38" t="s">
        <v>17</v>
      </c>
      <c r="S58" s="33" t="s">
        <v>17</v>
      </c>
      <c r="T58" s="35" t="s">
        <v>17</v>
      </c>
      <c r="U58" s="35" t="s">
        <v>17</v>
      </c>
      <c r="V58" s="31">
        <v>53</v>
      </c>
    </row>
    <row r="59" spans="1:22" s="36" customFormat="1" ht="18.95" customHeight="1" x14ac:dyDescent="0.2">
      <c r="A59" s="27">
        <v>54</v>
      </c>
      <c r="B59" s="7" t="s">
        <v>28</v>
      </c>
      <c r="C59" s="41">
        <v>989</v>
      </c>
      <c r="D59" s="39">
        <f t="shared" si="0"/>
        <v>29872.680000000004</v>
      </c>
      <c r="E59" s="39">
        <f t="shared" si="1"/>
        <v>26442.760000000002</v>
      </c>
      <c r="F59" s="39">
        <v>20773.759999999998</v>
      </c>
      <c r="G59" s="39">
        <v>4253.0000000000018</v>
      </c>
      <c r="H59" s="39">
        <v>1416.0000000000002</v>
      </c>
      <c r="I59" s="39" t="s">
        <v>17</v>
      </c>
      <c r="J59" s="39">
        <f t="shared" si="3"/>
        <v>3429.9200000000005</v>
      </c>
      <c r="K59" s="39">
        <v>1964.93</v>
      </c>
      <c r="L59" s="38">
        <v>953.76999999999964</v>
      </c>
      <c r="M59" s="38" t="s">
        <v>17</v>
      </c>
      <c r="N59" s="38">
        <v>225.09</v>
      </c>
      <c r="O59" s="38" t="s">
        <v>17</v>
      </c>
      <c r="P59" s="38">
        <v>286.13000000000045</v>
      </c>
      <c r="Q59" s="38" t="s">
        <v>17</v>
      </c>
      <c r="R59" s="38" t="s">
        <v>17</v>
      </c>
      <c r="S59" s="33" t="s">
        <v>17</v>
      </c>
      <c r="T59" s="35" t="s">
        <v>17</v>
      </c>
      <c r="U59" s="35" t="s">
        <v>17</v>
      </c>
      <c r="V59" s="31">
        <v>54</v>
      </c>
    </row>
    <row r="60" spans="1:22" s="36" customFormat="1" ht="18.95" customHeight="1" x14ac:dyDescent="0.2">
      <c r="A60" s="27">
        <v>55</v>
      </c>
      <c r="B60" s="7" t="s">
        <v>29</v>
      </c>
      <c r="C60" s="41">
        <v>300</v>
      </c>
      <c r="D60" s="39">
        <f t="shared" si="0"/>
        <v>19376.079999999998</v>
      </c>
      <c r="E60" s="39">
        <f t="shared" si="1"/>
        <v>16988.759999999998</v>
      </c>
      <c r="F60" s="39">
        <v>13631.51</v>
      </c>
      <c r="G60" s="39">
        <v>2465.4999999999982</v>
      </c>
      <c r="H60" s="39">
        <v>891.75000000000023</v>
      </c>
      <c r="I60" s="39" t="s">
        <v>17</v>
      </c>
      <c r="J60" s="39">
        <f t="shared" si="3"/>
        <v>2387.3199999999997</v>
      </c>
      <c r="K60" s="39">
        <v>1474.2500000000002</v>
      </c>
      <c r="L60" s="38">
        <v>787.06999999999971</v>
      </c>
      <c r="M60" s="38" t="s">
        <v>17</v>
      </c>
      <c r="N60" s="38">
        <v>126</v>
      </c>
      <c r="O60" s="38" t="s">
        <v>17</v>
      </c>
      <c r="P60" s="38" t="s">
        <v>17</v>
      </c>
      <c r="Q60" s="38" t="s">
        <v>17</v>
      </c>
      <c r="R60" s="38" t="s">
        <v>17</v>
      </c>
      <c r="S60" s="33" t="s">
        <v>17</v>
      </c>
      <c r="T60" s="35" t="s">
        <v>17</v>
      </c>
      <c r="U60" s="35" t="s">
        <v>17</v>
      </c>
      <c r="V60" s="31">
        <v>55</v>
      </c>
    </row>
    <row r="61" spans="1:22" s="36" customFormat="1" ht="18.95" customHeight="1" x14ac:dyDescent="0.2">
      <c r="A61" s="27">
        <v>56</v>
      </c>
      <c r="B61" s="7" t="s">
        <v>30</v>
      </c>
      <c r="C61" s="37">
        <v>131</v>
      </c>
      <c r="D61" s="38">
        <f t="shared" si="0"/>
        <v>16716.169999999998</v>
      </c>
      <c r="E61" s="38">
        <f t="shared" si="1"/>
        <v>13569.469999999998</v>
      </c>
      <c r="F61" s="38">
        <v>10565.47</v>
      </c>
      <c r="G61" s="38">
        <v>953.00000000000011</v>
      </c>
      <c r="H61" s="38">
        <v>2050.9999999999991</v>
      </c>
      <c r="I61" s="38" t="s">
        <v>17</v>
      </c>
      <c r="J61" s="38">
        <f t="shared" si="3"/>
        <v>3146.7</v>
      </c>
      <c r="K61" s="38">
        <v>2026.7000000000005</v>
      </c>
      <c r="L61" s="38">
        <v>1119.9999999999995</v>
      </c>
      <c r="M61" s="38" t="s">
        <v>17</v>
      </c>
      <c r="N61" s="38" t="s">
        <v>17</v>
      </c>
      <c r="O61" s="38" t="s">
        <v>17</v>
      </c>
      <c r="P61" s="38" t="s">
        <v>17</v>
      </c>
      <c r="Q61" s="38" t="s">
        <v>17</v>
      </c>
      <c r="R61" s="38" t="s">
        <v>17</v>
      </c>
      <c r="S61" s="33" t="s">
        <v>17</v>
      </c>
      <c r="T61" s="35" t="s">
        <v>17</v>
      </c>
      <c r="U61" s="35" t="s">
        <v>17</v>
      </c>
      <c r="V61" s="31">
        <v>56</v>
      </c>
    </row>
    <row r="62" spans="1:22" s="36" customFormat="1" ht="18.95" customHeight="1" x14ac:dyDescent="0.2">
      <c r="A62" s="27">
        <v>57</v>
      </c>
      <c r="B62" s="7" t="s">
        <v>31</v>
      </c>
      <c r="C62" s="37">
        <v>68</v>
      </c>
      <c r="D62" s="38">
        <f t="shared" si="0"/>
        <v>18466.3</v>
      </c>
      <c r="E62" s="38">
        <f t="shared" si="1"/>
        <v>16724.05</v>
      </c>
      <c r="F62" s="38">
        <v>13351.05</v>
      </c>
      <c r="G62" s="38">
        <v>1950.0000000000002</v>
      </c>
      <c r="H62" s="38">
        <v>1422.9999999999998</v>
      </c>
      <c r="I62" s="38" t="s">
        <v>17</v>
      </c>
      <c r="J62" s="38">
        <f t="shared" si="3"/>
        <v>1742.2500000000007</v>
      </c>
      <c r="K62" s="38">
        <v>1201.2500000000005</v>
      </c>
      <c r="L62" s="38">
        <v>541.00000000000023</v>
      </c>
      <c r="M62" s="38" t="s">
        <v>17</v>
      </c>
      <c r="N62" s="38" t="s">
        <v>17</v>
      </c>
      <c r="O62" s="38" t="s">
        <v>17</v>
      </c>
      <c r="P62" s="38" t="s">
        <v>17</v>
      </c>
      <c r="Q62" s="38" t="s">
        <v>17</v>
      </c>
      <c r="R62" s="38" t="s">
        <v>17</v>
      </c>
      <c r="S62" s="33" t="s">
        <v>17</v>
      </c>
      <c r="T62" s="35" t="s">
        <v>17</v>
      </c>
      <c r="U62" s="35" t="s">
        <v>17</v>
      </c>
      <c r="V62" s="31">
        <v>57</v>
      </c>
    </row>
    <row r="63" spans="1:22" s="36" customFormat="1" ht="18.95" customHeight="1" x14ac:dyDescent="0.2">
      <c r="A63" s="27">
        <v>58</v>
      </c>
      <c r="B63" s="7" t="s">
        <v>32</v>
      </c>
      <c r="C63" s="37">
        <v>33</v>
      </c>
      <c r="D63" s="39">
        <f t="shared" si="0"/>
        <v>20443.25</v>
      </c>
      <c r="E63" s="39">
        <f t="shared" si="1"/>
        <v>16929.25</v>
      </c>
      <c r="F63" s="39">
        <v>11961.47</v>
      </c>
      <c r="G63" s="39">
        <v>3640</v>
      </c>
      <c r="H63" s="39">
        <v>1327.78</v>
      </c>
      <c r="I63" s="39" t="s">
        <v>17</v>
      </c>
      <c r="J63" s="38">
        <f t="shared" si="3"/>
        <v>3513.9999999999995</v>
      </c>
      <c r="K63" s="38">
        <v>500</v>
      </c>
      <c r="L63" s="38">
        <v>1694.9999999999995</v>
      </c>
      <c r="M63" s="38" t="s">
        <v>17</v>
      </c>
      <c r="N63" s="38">
        <v>519</v>
      </c>
      <c r="O63" s="38" t="s">
        <v>17</v>
      </c>
      <c r="P63" s="38">
        <v>800</v>
      </c>
      <c r="Q63" s="38" t="s">
        <v>17</v>
      </c>
      <c r="R63" s="38" t="s">
        <v>17</v>
      </c>
      <c r="S63" s="33" t="s">
        <v>17</v>
      </c>
      <c r="T63" s="35" t="s">
        <v>17</v>
      </c>
      <c r="U63" s="35" t="s">
        <v>17</v>
      </c>
      <c r="V63" s="31">
        <v>58</v>
      </c>
    </row>
    <row r="64" spans="1:22" s="36" customFormat="1" ht="18.95" customHeight="1" x14ac:dyDescent="0.2">
      <c r="A64" s="27">
        <v>59</v>
      </c>
      <c r="B64" s="7" t="s">
        <v>0</v>
      </c>
      <c r="C64" s="37">
        <v>21</v>
      </c>
      <c r="D64" s="39">
        <f t="shared" si="0"/>
        <v>28283.95</v>
      </c>
      <c r="E64" s="39">
        <f t="shared" si="1"/>
        <v>26053.95</v>
      </c>
      <c r="F64" s="39">
        <v>26053.95</v>
      </c>
      <c r="G64" s="39" t="s">
        <v>17</v>
      </c>
      <c r="H64" s="39" t="s">
        <v>17</v>
      </c>
      <c r="I64" s="39" t="s">
        <v>17</v>
      </c>
      <c r="J64" s="38">
        <f t="shared" si="3"/>
        <v>2230</v>
      </c>
      <c r="K64" s="38" t="s">
        <v>17</v>
      </c>
      <c r="L64" s="38">
        <v>1200.0000000000002</v>
      </c>
      <c r="M64" s="38" t="s">
        <v>17</v>
      </c>
      <c r="N64" s="38" t="s">
        <v>17</v>
      </c>
      <c r="O64" s="38" t="s">
        <v>17</v>
      </c>
      <c r="P64" s="38">
        <v>1030</v>
      </c>
      <c r="Q64" s="38" t="s">
        <v>17</v>
      </c>
      <c r="R64" s="38" t="s">
        <v>17</v>
      </c>
      <c r="S64" s="33" t="s">
        <v>17</v>
      </c>
      <c r="T64" s="35" t="s">
        <v>17</v>
      </c>
      <c r="U64" s="35" t="s">
        <v>17</v>
      </c>
      <c r="V64" s="31">
        <v>59</v>
      </c>
    </row>
    <row r="65" spans="1:22" s="36" customFormat="1" ht="18.95" customHeight="1" x14ac:dyDescent="0.2">
      <c r="A65" s="27">
        <v>60</v>
      </c>
      <c r="B65" s="7" t="s">
        <v>1</v>
      </c>
      <c r="C65" s="37">
        <v>5</v>
      </c>
      <c r="D65" s="39">
        <f t="shared" si="0"/>
        <v>17663.18</v>
      </c>
      <c r="E65" s="39">
        <f t="shared" si="1"/>
        <v>11163.18</v>
      </c>
      <c r="F65" s="39">
        <v>5663.18</v>
      </c>
      <c r="G65" s="39">
        <v>3000</v>
      </c>
      <c r="H65" s="39">
        <v>2500</v>
      </c>
      <c r="I65" s="39" t="s">
        <v>17</v>
      </c>
      <c r="J65" s="38">
        <f t="shared" si="3"/>
        <v>6500.0000000000009</v>
      </c>
      <c r="K65" s="38" t="s">
        <v>17</v>
      </c>
      <c r="L65" s="38">
        <v>6500.0000000000009</v>
      </c>
      <c r="M65" s="38" t="s">
        <v>17</v>
      </c>
      <c r="N65" s="38" t="s">
        <v>17</v>
      </c>
      <c r="O65" s="38" t="s">
        <v>17</v>
      </c>
      <c r="P65" s="38" t="s">
        <v>17</v>
      </c>
      <c r="Q65" s="38" t="s">
        <v>17</v>
      </c>
      <c r="R65" s="38" t="s">
        <v>17</v>
      </c>
      <c r="S65" s="33" t="s">
        <v>17</v>
      </c>
      <c r="T65" s="35" t="s">
        <v>17</v>
      </c>
      <c r="U65" s="35" t="s">
        <v>17</v>
      </c>
      <c r="V65" s="31">
        <v>60</v>
      </c>
    </row>
    <row r="66" spans="1:22" s="2" customFormat="1" ht="29.1" customHeight="1" x14ac:dyDescent="0.2">
      <c r="A66" s="27">
        <v>61</v>
      </c>
      <c r="B66" s="9" t="s">
        <v>4</v>
      </c>
      <c r="C66" s="32">
        <f>C67+C71</f>
        <v>13323</v>
      </c>
      <c r="D66" s="34">
        <f t="shared" si="0"/>
        <v>128852.82999999999</v>
      </c>
      <c r="E66" s="34">
        <f t="shared" si="1"/>
        <v>117177.75999999998</v>
      </c>
      <c r="F66" s="34">
        <v>51957.33</v>
      </c>
      <c r="G66" s="34">
        <f t="shared" ref="G66:K66" si="21">G67+G71</f>
        <v>63115.719999999994</v>
      </c>
      <c r="H66" s="34">
        <f t="shared" si="21"/>
        <v>2088.31</v>
      </c>
      <c r="I66" s="34">
        <f t="shared" si="21"/>
        <v>16.400000000000027</v>
      </c>
      <c r="J66" s="33">
        <f t="shared" si="3"/>
        <v>11675.07</v>
      </c>
      <c r="K66" s="33">
        <f t="shared" si="21"/>
        <v>11612.07</v>
      </c>
      <c r="L66" s="33" t="s">
        <v>17</v>
      </c>
      <c r="M66" s="33" t="s">
        <v>17</v>
      </c>
      <c r="N66" s="33">
        <v>63</v>
      </c>
      <c r="O66" s="33" t="s">
        <v>17</v>
      </c>
      <c r="P66" s="33" t="s">
        <v>17</v>
      </c>
      <c r="Q66" s="33" t="s">
        <v>17</v>
      </c>
      <c r="R66" s="33" t="s">
        <v>17</v>
      </c>
      <c r="S66" s="33" t="s">
        <v>17</v>
      </c>
      <c r="T66" s="35" t="s">
        <v>17</v>
      </c>
      <c r="U66" s="35" t="s">
        <v>17</v>
      </c>
      <c r="V66" s="31">
        <v>61</v>
      </c>
    </row>
    <row r="67" spans="1:22" s="36" customFormat="1" ht="29.1" customHeight="1" x14ac:dyDescent="0.2">
      <c r="A67" s="27">
        <v>62</v>
      </c>
      <c r="B67" s="8" t="s">
        <v>25</v>
      </c>
      <c r="C67" s="32">
        <f>SUM(C68:C70)</f>
        <v>5556</v>
      </c>
      <c r="D67" s="34">
        <f t="shared" si="0"/>
        <v>516.94999999999993</v>
      </c>
      <c r="E67" s="34">
        <f t="shared" si="1"/>
        <v>516.46999999999991</v>
      </c>
      <c r="F67" s="34">
        <v>232.09</v>
      </c>
      <c r="G67" s="34">
        <f t="shared" ref="G67:K67" si="22">SUM(G68:G70)</f>
        <v>280.86999999999995</v>
      </c>
      <c r="H67" s="34">
        <f t="shared" si="22"/>
        <v>2.11</v>
      </c>
      <c r="I67" s="34">
        <f t="shared" si="22"/>
        <v>1.3999999999999997</v>
      </c>
      <c r="J67" s="33">
        <f t="shared" si="3"/>
        <v>0.47999999999999976</v>
      </c>
      <c r="K67" s="33">
        <f t="shared" si="22"/>
        <v>0.47999999999999976</v>
      </c>
      <c r="L67" s="33" t="s">
        <v>17</v>
      </c>
      <c r="M67" s="33" t="s">
        <v>17</v>
      </c>
      <c r="N67" s="33" t="s">
        <v>17</v>
      </c>
      <c r="O67" s="33" t="s">
        <v>17</v>
      </c>
      <c r="P67" s="33" t="s">
        <v>17</v>
      </c>
      <c r="Q67" s="33" t="s">
        <v>17</v>
      </c>
      <c r="R67" s="33" t="s">
        <v>17</v>
      </c>
      <c r="S67" s="33" t="s">
        <v>17</v>
      </c>
      <c r="T67" s="35" t="s">
        <v>17</v>
      </c>
      <c r="U67" s="35" t="s">
        <v>17</v>
      </c>
      <c r="V67" s="31">
        <v>62</v>
      </c>
    </row>
    <row r="68" spans="1:22" s="36" customFormat="1" ht="18.95" customHeight="1" x14ac:dyDescent="0.2">
      <c r="A68" s="27">
        <v>63</v>
      </c>
      <c r="B68" s="7" t="s">
        <v>33</v>
      </c>
      <c r="C68" s="37">
        <v>3725</v>
      </c>
      <c r="D68" s="39">
        <f t="shared" si="0"/>
        <v>126.91000000000015</v>
      </c>
      <c r="E68" s="39">
        <f t="shared" si="1"/>
        <v>126.66000000000015</v>
      </c>
      <c r="F68" s="39">
        <v>51.56</v>
      </c>
      <c r="G68" s="39">
        <v>74.040000000000163</v>
      </c>
      <c r="H68" s="39">
        <v>0.21000000000000016</v>
      </c>
      <c r="I68" s="39">
        <v>0.84999999999999942</v>
      </c>
      <c r="J68" s="38">
        <f t="shared" si="3"/>
        <v>0.25</v>
      </c>
      <c r="K68" s="38">
        <v>0.25</v>
      </c>
      <c r="L68" s="38" t="s">
        <v>17</v>
      </c>
      <c r="M68" s="38" t="s">
        <v>17</v>
      </c>
      <c r="N68" s="38" t="s">
        <v>17</v>
      </c>
      <c r="O68" s="38" t="s">
        <v>17</v>
      </c>
      <c r="P68" s="38" t="s">
        <v>17</v>
      </c>
      <c r="Q68" s="38" t="s">
        <v>17</v>
      </c>
      <c r="R68" s="38" t="s">
        <v>17</v>
      </c>
      <c r="S68" s="33" t="s">
        <v>17</v>
      </c>
      <c r="T68" s="35" t="s">
        <v>17</v>
      </c>
      <c r="U68" s="35" t="s">
        <v>17</v>
      </c>
      <c r="V68" s="31">
        <v>63</v>
      </c>
    </row>
    <row r="69" spans="1:22" s="36" customFormat="1" ht="18.95" customHeight="1" x14ac:dyDescent="0.2">
      <c r="A69" s="27">
        <v>64</v>
      </c>
      <c r="B69" s="7" t="s">
        <v>34</v>
      </c>
      <c r="C69" s="37">
        <v>626</v>
      </c>
      <c r="D69" s="39">
        <f t="shared" si="0"/>
        <v>67.909999999999982</v>
      </c>
      <c r="E69" s="39">
        <f t="shared" si="1"/>
        <v>67.909999999999982</v>
      </c>
      <c r="F69" s="39">
        <v>31.97</v>
      </c>
      <c r="G69" s="39">
        <v>35.539999999999992</v>
      </c>
      <c r="H69" s="39">
        <v>0.1</v>
      </c>
      <c r="I69" s="39">
        <v>0.30000000000000004</v>
      </c>
      <c r="J69" s="38">
        <f t="shared" si="3"/>
        <v>0</v>
      </c>
      <c r="K69" s="38" t="s">
        <v>17</v>
      </c>
      <c r="L69" s="38" t="s">
        <v>17</v>
      </c>
      <c r="M69" s="38" t="s">
        <v>17</v>
      </c>
      <c r="N69" s="38" t="s">
        <v>17</v>
      </c>
      <c r="O69" s="38" t="s">
        <v>17</v>
      </c>
      <c r="P69" s="38" t="s">
        <v>17</v>
      </c>
      <c r="Q69" s="38" t="s">
        <v>17</v>
      </c>
      <c r="R69" s="38" t="s">
        <v>17</v>
      </c>
      <c r="S69" s="33" t="s">
        <v>17</v>
      </c>
      <c r="T69" s="35" t="s">
        <v>17</v>
      </c>
      <c r="U69" s="35" t="s">
        <v>17</v>
      </c>
      <c r="V69" s="31">
        <v>64</v>
      </c>
    </row>
    <row r="70" spans="1:22" s="36" customFormat="1" ht="18.95" customHeight="1" x14ac:dyDescent="0.2">
      <c r="A70" s="27">
        <v>65</v>
      </c>
      <c r="B70" s="7" t="s">
        <v>22</v>
      </c>
      <c r="C70" s="37">
        <v>1205</v>
      </c>
      <c r="D70" s="39">
        <f t="shared" si="0"/>
        <v>322.12999999999982</v>
      </c>
      <c r="E70" s="39">
        <f t="shared" si="1"/>
        <v>321.89999999999981</v>
      </c>
      <c r="F70" s="39">
        <v>148.56</v>
      </c>
      <c r="G70" s="39">
        <v>171.28999999999979</v>
      </c>
      <c r="H70" s="39">
        <v>1.7999999999999998</v>
      </c>
      <c r="I70" s="39">
        <v>0.25000000000000028</v>
      </c>
      <c r="J70" s="38">
        <f t="shared" si="3"/>
        <v>0.22999999999999973</v>
      </c>
      <c r="K70" s="38">
        <v>0.22999999999999973</v>
      </c>
      <c r="L70" s="38" t="s">
        <v>17</v>
      </c>
      <c r="M70" s="38" t="s">
        <v>17</v>
      </c>
      <c r="N70" s="38" t="s">
        <v>17</v>
      </c>
      <c r="O70" s="38" t="s">
        <v>17</v>
      </c>
      <c r="P70" s="38" t="s">
        <v>17</v>
      </c>
      <c r="Q70" s="38" t="s">
        <v>17</v>
      </c>
      <c r="R70" s="38" t="s">
        <v>17</v>
      </c>
      <c r="S70" s="33" t="s">
        <v>17</v>
      </c>
      <c r="T70" s="35" t="s">
        <v>17</v>
      </c>
      <c r="U70" s="35" t="s">
        <v>17</v>
      </c>
      <c r="V70" s="31">
        <v>65</v>
      </c>
    </row>
    <row r="71" spans="1:22" s="36" customFormat="1" ht="29.1" customHeight="1" x14ac:dyDescent="0.2">
      <c r="A71" s="27">
        <v>66</v>
      </c>
      <c r="B71" s="8" t="s">
        <v>61</v>
      </c>
      <c r="C71" s="32">
        <f>SUM(C72:C84)</f>
        <v>7767</v>
      </c>
      <c r="D71" s="34">
        <f t="shared" ref="D71:D134" si="23">E71+J71</f>
        <v>128928.78</v>
      </c>
      <c r="E71" s="34">
        <f t="shared" ref="E71:E134" si="24">SUM(F71:I71)</f>
        <v>116661.29</v>
      </c>
      <c r="F71" s="34">
        <v>51725.24</v>
      </c>
      <c r="G71" s="34">
        <f t="shared" ref="G71:P71" si="25">SUM(G72:G84)</f>
        <v>62834.849999999991</v>
      </c>
      <c r="H71" s="34">
        <f t="shared" si="25"/>
        <v>2086.1999999999998</v>
      </c>
      <c r="I71" s="34">
        <f t="shared" si="25"/>
        <v>15.000000000000028</v>
      </c>
      <c r="J71" s="33">
        <f t="shared" ref="J71:J134" si="26">SUM(K71:U71)</f>
        <v>12267.49</v>
      </c>
      <c r="K71" s="33">
        <f t="shared" si="25"/>
        <v>11611.59</v>
      </c>
      <c r="L71" s="33">
        <f t="shared" si="25"/>
        <v>289.59999999999991</v>
      </c>
      <c r="M71" s="33" t="s">
        <v>17</v>
      </c>
      <c r="N71" s="33">
        <v>63</v>
      </c>
      <c r="O71" s="33" t="s">
        <v>17</v>
      </c>
      <c r="P71" s="33">
        <f t="shared" si="25"/>
        <v>303.30000000000013</v>
      </c>
      <c r="Q71" s="33" t="s">
        <v>17</v>
      </c>
      <c r="R71" s="33" t="s">
        <v>17</v>
      </c>
      <c r="S71" s="33" t="s">
        <v>17</v>
      </c>
      <c r="T71" s="35" t="s">
        <v>17</v>
      </c>
      <c r="U71" s="35" t="s">
        <v>17</v>
      </c>
      <c r="V71" s="31">
        <v>66</v>
      </c>
    </row>
    <row r="72" spans="1:22" s="36" customFormat="1" ht="18.95" customHeight="1" x14ac:dyDescent="0.2">
      <c r="A72" s="27">
        <v>67</v>
      </c>
      <c r="B72" s="7" t="s">
        <v>35</v>
      </c>
      <c r="C72" s="37">
        <v>1324</v>
      </c>
      <c r="D72" s="39">
        <f t="shared" si="23"/>
        <v>729.87999999999988</v>
      </c>
      <c r="E72" s="39">
        <f t="shared" si="24"/>
        <v>726.51999999999987</v>
      </c>
      <c r="F72" s="39">
        <v>292.77999999999997</v>
      </c>
      <c r="G72" s="39">
        <v>430.9899999999999</v>
      </c>
      <c r="H72" s="39">
        <v>2.2500000000000013</v>
      </c>
      <c r="I72" s="39">
        <v>0.50000000000000089</v>
      </c>
      <c r="J72" s="38">
        <f t="shared" si="26"/>
        <v>3.3600000000000025</v>
      </c>
      <c r="K72" s="38">
        <v>2.6100000000000021</v>
      </c>
      <c r="L72" s="38" t="s">
        <v>17</v>
      </c>
      <c r="M72" s="38" t="s">
        <v>17</v>
      </c>
      <c r="N72" s="38" t="s">
        <v>17</v>
      </c>
      <c r="O72" s="38" t="s">
        <v>17</v>
      </c>
      <c r="P72" s="38">
        <v>0.75000000000000033</v>
      </c>
      <c r="Q72" s="38" t="s">
        <v>17</v>
      </c>
      <c r="R72" s="38" t="s">
        <v>17</v>
      </c>
      <c r="S72" s="33" t="s">
        <v>17</v>
      </c>
      <c r="T72" s="35" t="s">
        <v>17</v>
      </c>
      <c r="U72" s="35" t="s">
        <v>17</v>
      </c>
      <c r="V72" s="31">
        <v>67</v>
      </c>
    </row>
    <row r="73" spans="1:22" s="36" customFormat="1" ht="18.95" customHeight="1" x14ac:dyDescent="0.2">
      <c r="A73" s="27">
        <v>68</v>
      </c>
      <c r="B73" s="7" t="s">
        <v>20</v>
      </c>
      <c r="C73" s="37">
        <v>2151</v>
      </c>
      <c r="D73" s="39">
        <f t="shared" si="23"/>
        <v>2246.5100000000016</v>
      </c>
      <c r="E73" s="39">
        <f t="shared" si="24"/>
        <v>2235.1900000000014</v>
      </c>
      <c r="F73" s="39">
        <v>874.6</v>
      </c>
      <c r="G73" s="39">
        <v>1327.6400000000015</v>
      </c>
      <c r="H73" s="39">
        <v>28.950000000000014</v>
      </c>
      <c r="I73" s="39">
        <v>4.0000000000000151</v>
      </c>
      <c r="J73" s="38">
        <f t="shared" si="26"/>
        <v>11.320000000000011</v>
      </c>
      <c r="K73" s="38">
        <v>7.7600000000000078</v>
      </c>
      <c r="L73" s="38">
        <v>2.5500000000000007</v>
      </c>
      <c r="M73" s="38" t="s">
        <v>17</v>
      </c>
      <c r="N73" s="38" t="s">
        <v>17</v>
      </c>
      <c r="O73" s="38" t="s">
        <v>17</v>
      </c>
      <c r="P73" s="38">
        <v>1.0100000000000016</v>
      </c>
      <c r="Q73" s="38" t="s">
        <v>17</v>
      </c>
      <c r="R73" s="38" t="s">
        <v>17</v>
      </c>
      <c r="S73" s="33" t="s">
        <v>17</v>
      </c>
      <c r="T73" s="35" t="s">
        <v>17</v>
      </c>
      <c r="U73" s="35" t="s">
        <v>17</v>
      </c>
      <c r="V73" s="31">
        <v>68</v>
      </c>
    </row>
    <row r="74" spans="1:22" s="36" customFormat="1" ht="18.95" customHeight="1" x14ac:dyDescent="0.2">
      <c r="A74" s="27">
        <v>69</v>
      </c>
      <c r="B74" s="7" t="s">
        <v>19</v>
      </c>
      <c r="C74" s="37">
        <v>833</v>
      </c>
      <c r="D74" s="39">
        <f t="shared" si="23"/>
        <v>1696.3600000000006</v>
      </c>
      <c r="E74" s="39">
        <f t="shared" si="24"/>
        <v>1672.0500000000006</v>
      </c>
      <c r="F74" s="39">
        <v>547.69000000000005</v>
      </c>
      <c r="G74" s="39">
        <v>1101.3600000000006</v>
      </c>
      <c r="H74" s="39">
        <v>20.999999999999982</v>
      </c>
      <c r="I74" s="39">
        <v>2.0000000000000027</v>
      </c>
      <c r="J74" s="38">
        <f t="shared" si="26"/>
        <v>24.310000000000024</v>
      </c>
      <c r="K74" s="38">
        <v>15.310000000000016</v>
      </c>
      <c r="L74" s="38">
        <v>2.5000000000000027</v>
      </c>
      <c r="M74" s="38" t="s">
        <v>17</v>
      </c>
      <c r="N74" s="38" t="s">
        <v>17</v>
      </c>
      <c r="O74" s="38" t="s">
        <v>17</v>
      </c>
      <c r="P74" s="38">
        <v>6.5000000000000027</v>
      </c>
      <c r="Q74" s="38" t="s">
        <v>17</v>
      </c>
      <c r="R74" s="38" t="s">
        <v>17</v>
      </c>
      <c r="S74" s="33" t="s">
        <v>17</v>
      </c>
      <c r="T74" s="35" t="s">
        <v>17</v>
      </c>
      <c r="U74" s="35" t="s">
        <v>17</v>
      </c>
      <c r="V74" s="31">
        <v>69</v>
      </c>
    </row>
    <row r="75" spans="1:22" s="36" customFormat="1" ht="18.95" customHeight="1" x14ac:dyDescent="0.2">
      <c r="A75" s="27">
        <v>70</v>
      </c>
      <c r="B75" s="7" t="s">
        <v>18</v>
      </c>
      <c r="C75" s="37">
        <v>424</v>
      </c>
      <c r="D75" s="39">
        <f t="shared" si="23"/>
        <v>1283.190000000001</v>
      </c>
      <c r="E75" s="39">
        <f t="shared" si="24"/>
        <v>1255.5400000000009</v>
      </c>
      <c r="F75" s="39">
        <v>373.5</v>
      </c>
      <c r="G75" s="39">
        <v>860.54000000000099</v>
      </c>
      <c r="H75" s="39">
        <v>18.000000000000004</v>
      </c>
      <c r="I75" s="39">
        <v>3.5000000000000053</v>
      </c>
      <c r="J75" s="38">
        <f t="shared" si="26"/>
        <v>27.65</v>
      </c>
      <c r="K75" s="38">
        <v>9.1</v>
      </c>
      <c r="L75" s="38">
        <v>18.549999999999997</v>
      </c>
      <c r="M75" s="38" t="s">
        <v>17</v>
      </c>
      <c r="N75" s="38" t="s">
        <v>17</v>
      </c>
      <c r="O75" s="38" t="s">
        <v>17</v>
      </c>
      <c r="P75" s="38" t="s">
        <v>17</v>
      </c>
      <c r="Q75" s="38" t="s">
        <v>17</v>
      </c>
      <c r="R75" s="38" t="s">
        <v>17</v>
      </c>
      <c r="S75" s="33" t="s">
        <v>17</v>
      </c>
      <c r="T75" s="35" t="s">
        <v>17</v>
      </c>
      <c r="U75" s="35" t="s">
        <v>17</v>
      </c>
      <c r="V75" s="31">
        <v>70</v>
      </c>
    </row>
    <row r="76" spans="1:22" s="36" customFormat="1" ht="18.95" customHeight="1" x14ac:dyDescent="0.2">
      <c r="A76" s="27">
        <v>71</v>
      </c>
      <c r="B76" s="7" t="s">
        <v>36</v>
      </c>
      <c r="C76" s="37">
        <v>219</v>
      </c>
      <c r="D76" s="39">
        <f t="shared" si="23"/>
        <v>880.84999999999991</v>
      </c>
      <c r="E76" s="39">
        <f t="shared" si="24"/>
        <v>872.84999999999991</v>
      </c>
      <c r="F76" s="39">
        <v>294</v>
      </c>
      <c r="G76" s="39">
        <v>570.84999999999991</v>
      </c>
      <c r="H76" s="39">
        <v>8.0000000000000018</v>
      </c>
      <c r="I76" s="39" t="s">
        <v>17</v>
      </c>
      <c r="J76" s="38">
        <f t="shared" si="26"/>
        <v>8.0000000000000018</v>
      </c>
      <c r="K76" s="38">
        <v>8.0000000000000018</v>
      </c>
      <c r="L76" s="38" t="s">
        <v>17</v>
      </c>
      <c r="M76" s="38" t="s">
        <v>17</v>
      </c>
      <c r="N76" s="38" t="s">
        <v>17</v>
      </c>
      <c r="O76" s="38" t="s">
        <v>17</v>
      </c>
      <c r="P76" s="38" t="s">
        <v>17</v>
      </c>
      <c r="Q76" s="38" t="s">
        <v>17</v>
      </c>
      <c r="R76" s="38" t="s">
        <v>17</v>
      </c>
      <c r="S76" s="33" t="s">
        <v>17</v>
      </c>
      <c r="T76" s="35" t="s">
        <v>17</v>
      </c>
      <c r="U76" s="35" t="s">
        <v>17</v>
      </c>
      <c r="V76" s="31">
        <v>71</v>
      </c>
    </row>
    <row r="77" spans="1:22" s="36" customFormat="1" ht="18.95" customHeight="1" x14ac:dyDescent="0.2">
      <c r="A77" s="27">
        <v>72</v>
      </c>
      <c r="B77" s="7" t="s">
        <v>27</v>
      </c>
      <c r="C77" s="37">
        <v>698</v>
      </c>
      <c r="D77" s="39">
        <f t="shared" si="23"/>
        <v>4315.0400000000027</v>
      </c>
      <c r="E77" s="39">
        <f t="shared" si="24"/>
        <v>4228.7900000000027</v>
      </c>
      <c r="F77" s="39">
        <v>1311.45</v>
      </c>
      <c r="G77" s="39">
        <v>2865.3400000000029</v>
      </c>
      <c r="H77" s="39">
        <v>46.999999999999993</v>
      </c>
      <c r="I77" s="39">
        <v>5.0000000000000044</v>
      </c>
      <c r="J77" s="38">
        <f t="shared" si="26"/>
        <v>86.250000000000014</v>
      </c>
      <c r="K77" s="38">
        <v>63.25</v>
      </c>
      <c r="L77" s="38">
        <v>8.0000000000000036</v>
      </c>
      <c r="M77" s="38" t="s">
        <v>17</v>
      </c>
      <c r="N77" s="38" t="s">
        <v>17</v>
      </c>
      <c r="O77" s="38" t="s">
        <v>17</v>
      </c>
      <c r="P77" s="38">
        <v>15.000000000000016</v>
      </c>
      <c r="Q77" s="38" t="s">
        <v>17</v>
      </c>
      <c r="R77" s="38" t="s">
        <v>17</v>
      </c>
      <c r="S77" s="33" t="s">
        <v>17</v>
      </c>
      <c r="T77" s="35" t="s">
        <v>17</v>
      </c>
      <c r="U77" s="35" t="s">
        <v>17</v>
      </c>
      <c r="V77" s="31">
        <v>72</v>
      </c>
    </row>
    <row r="78" spans="1:22" s="36" customFormat="1" ht="18.95" customHeight="1" x14ac:dyDescent="0.2">
      <c r="A78" s="27">
        <v>73</v>
      </c>
      <c r="B78" s="7" t="s">
        <v>26</v>
      </c>
      <c r="C78" s="37">
        <v>723</v>
      </c>
      <c r="D78" s="39">
        <f t="shared" si="23"/>
        <v>9351.8799999999901</v>
      </c>
      <c r="E78" s="39">
        <f t="shared" si="24"/>
        <v>9030.3299999999908</v>
      </c>
      <c r="F78" s="39">
        <v>2942.73</v>
      </c>
      <c r="G78" s="39">
        <v>5959.5999999999904</v>
      </c>
      <c r="H78" s="39">
        <v>128.00000000000014</v>
      </c>
      <c r="I78" s="39" t="s">
        <v>17</v>
      </c>
      <c r="J78" s="38">
        <f t="shared" si="26"/>
        <v>321.54999999999984</v>
      </c>
      <c r="K78" s="38">
        <v>245.04999999999984</v>
      </c>
      <c r="L78" s="38">
        <v>26.999999999999975</v>
      </c>
      <c r="M78" s="38" t="s">
        <v>17</v>
      </c>
      <c r="N78" s="38" t="s">
        <v>17</v>
      </c>
      <c r="O78" s="38" t="s">
        <v>17</v>
      </c>
      <c r="P78" s="38">
        <v>49.500000000000014</v>
      </c>
      <c r="Q78" s="38" t="s">
        <v>17</v>
      </c>
      <c r="R78" s="38" t="s">
        <v>17</v>
      </c>
      <c r="S78" s="33" t="s">
        <v>17</v>
      </c>
      <c r="T78" s="35" t="s">
        <v>17</v>
      </c>
      <c r="U78" s="35" t="s">
        <v>17</v>
      </c>
      <c r="V78" s="31">
        <v>73</v>
      </c>
    </row>
    <row r="79" spans="1:22" s="36" customFormat="1" ht="18.95" customHeight="1" x14ac:dyDescent="0.2">
      <c r="A79" s="27">
        <v>74</v>
      </c>
      <c r="B79" s="7" t="s">
        <v>28</v>
      </c>
      <c r="C79" s="37">
        <v>784</v>
      </c>
      <c r="D79" s="39">
        <f t="shared" si="23"/>
        <v>23465.989999999998</v>
      </c>
      <c r="E79" s="39">
        <f t="shared" si="24"/>
        <v>22317.329999999998</v>
      </c>
      <c r="F79" s="39">
        <v>6632.03</v>
      </c>
      <c r="G79" s="39">
        <v>15457.3</v>
      </c>
      <c r="H79" s="39">
        <v>227.99999999999983</v>
      </c>
      <c r="I79" s="39" t="s">
        <v>17</v>
      </c>
      <c r="J79" s="38">
        <f t="shared" si="26"/>
        <v>1148.6600000000008</v>
      </c>
      <c r="K79" s="38">
        <v>875.12000000000057</v>
      </c>
      <c r="L79" s="38">
        <v>97.999999999999943</v>
      </c>
      <c r="M79" s="38" t="s">
        <v>17</v>
      </c>
      <c r="N79" s="38" t="s">
        <v>17</v>
      </c>
      <c r="O79" s="38" t="s">
        <v>17</v>
      </c>
      <c r="P79" s="38">
        <v>175.54000000000008</v>
      </c>
      <c r="Q79" s="38" t="s">
        <v>17</v>
      </c>
      <c r="R79" s="38" t="s">
        <v>17</v>
      </c>
      <c r="S79" s="33" t="s">
        <v>17</v>
      </c>
      <c r="T79" s="35" t="s">
        <v>17</v>
      </c>
      <c r="U79" s="35" t="s">
        <v>17</v>
      </c>
      <c r="V79" s="31">
        <v>74</v>
      </c>
    </row>
    <row r="80" spans="1:22" s="36" customFormat="1" ht="18.95" customHeight="1" x14ac:dyDescent="0.2">
      <c r="A80" s="27">
        <v>75</v>
      </c>
      <c r="B80" s="7" t="s">
        <v>29</v>
      </c>
      <c r="C80" s="37">
        <v>395</v>
      </c>
      <c r="D80" s="39">
        <f t="shared" si="23"/>
        <v>25805.01999999999</v>
      </c>
      <c r="E80" s="39">
        <f t="shared" si="24"/>
        <v>23706.62999999999</v>
      </c>
      <c r="F80" s="39">
        <v>8484.59</v>
      </c>
      <c r="G80" s="39">
        <v>15017.03999999999</v>
      </c>
      <c r="H80" s="39">
        <v>205.00000000000011</v>
      </c>
      <c r="I80" s="39" t="s">
        <v>17</v>
      </c>
      <c r="J80" s="38">
        <f t="shared" si="26"/>
        <v>2098.3899999999994</v>
      </c>
      <c r="K80" s="38">
        <v>1980.3899999999994</v>
      </c>
      <c r="L80" s="38" t="s">
        <v>17</v>
      </c>
      <c r="M80" s="38" t="s">
        <v>17</v>
      </c>
      <c r="N80" s="38">
        <v>63</v>
      </c>
      <c r="O80" s="38" t="s">
        <v>17</v>
      </c>
      <c r="P80" s="38">
        <v>55.000000000000021</v>
      </c>
      <c r="Q80" s="38" t="s">
        <v>17</v>
      </c>
      <c r="R80" s="38" t="s">
        <v>17</v>
      </c>
      <c r="S80" s="33" t="s">
        <v>17</v>
      </c>
      <c r="T80" s="35" t="s">
        <v>17</v>
      </c>
      <c r="U80" s="35" t="s">
        <v>17</v>
      </c>
      <c r="V80" s="31">
        <v>75</v>
      </c>
    </row>
    <row r="81" spans="1:22" s="36" customFormat="1" ht="18.95" customHeight="1" x14ac:dyDescent="0.2">
      <c r="A81" s="27">
        <v>76</v>
      </c>
      <c r="B81" s="7" t="s">
        <v>30</v>
      </c>
      <c r="C81" s="37">
        <v>127</v>
      </c>
      <c r="D81" s="39">
        <f t="shared" si="23"/>
        <v>16069.06</v>
      </c>
      <c r="E81" s="39">
        <f t="shared" si="24"/>
        <v>13507.06</v>
      </c>
      <c r="F81" s="39">
        <v>5980.06</v>
      </c>
      <c r="G81" s="39">
        <v>7526.9999999999991</v>
      </c>
      <c r="H81" s="39" t="s">
        <v>17</v>
      </c>
      <c r="I81" s="39" t="s">
        <v>17</v>
      </c>
      <c r="J81" s="38">
        <f t="shared" si="26"/>
        <v>2562.0000000000005</v>
      </c>
      <c r="K81" s="38">
        <v>2429.0000000000005</v>
      </c>
      <c r="L81" s="38">
        <v>132.99999999999997</v>
      </c>
      <c r="M81" s="38" t="s">
        <v>17</v>
      </c>
      <c r="N81" s="38" t="s">
        <v>17</v>
      </c>
      <c r="O81" s="38" t="s">
        <v>17</v>
      </c>
      <c r="P81" s="38" t="s">
        <v>17</v>
      </c>
      <c r="Q81" s="38" t="s">
        <v>17</v>
      </c>
      <c r="R81" s="38" t="s">
        <v>17</v>
      </c>
      <c r="S81" s="33" t="s">
        <v>17</v>
      </c>
      <c r="T81" s="35" t="s">
        <v>17</v>
      </c>
      <c r="U81" s="35" t="s">
        <v>17</v>
      </c>
      <c r="V81" s="31">
        <v>76</v>
      </c>
    </row>
    <row r="82" spans="1:22" s="36" customFormat="1" ht="18.95" customHeight="1" x14ac:dyDescent="0.2">
      <c r="A82" s="27">
        <v>77</v>
      </c>
      <c r="B82" s="7" t="s">
        <v>31</v>
      </c>
      <c r="C82" s="37">
        <v>65</v>
      </c>
      <c r="D82" s="39">
        <f t="shared" si="23"/>
        <v>18481.52</v>
      </c>
      <c r="E82" s="39">
        <f t="shared" si="24"/>
        <v>15058.52</v>
      </c>
      <c r="F82" s="39">
        <v>7941.33</v>
      </c>
      <c r="G82" s="39">
        <v>6717.1900000000005</v>
      </c>
      <c r="H82" s="39">
        <v>399.99999999999994</v>
      </c>
      <c r="I82" s="39" t="s">
        <v>17</v>
      </c>
      <c r="J82" s="38">
        <f t="shared" si="26"/>
        <v>3423</v>
      </c>
      <c r="K82" s="38">
        <v>3423</v>
      </c>
      <c r="L82" s="38" t="s">
        <v>17</v>
      </c>
      <c r="M82" s="38" t="s">
        <v>17</v>
      </c>
      <c r="N82" s="38" t="s">
        <v>17</v>
      </c>
      <c r="O82" s="38" t="s">
        <v>17</v>
      </c>
      <c r="P82" s="38" t="s">
        <v>17</v>
      </c>
      <c r="Q82" s="38" t="s">
        <v>17</v>
      </c>
      <c r="R82" s="38" t="s">
        <v>17</v>
      </c>
      <c r="S82" s="33" t="s">
        <v>17</v>
      </c>
      <c r="T82" s="35" t="s">
        <v>17</v>
      </c>
      <c r="U82" s="35" t="s">
        <v>17</v>
      </c>
      <c r="V82" s="31">
        <v>77</v>
      </c>
    </row>
    <row r="83" spans="1:22" s="36" customFormat="1" ht="18.95" customHeight="1" x14ac:dyDescent="0.2">
      <c r="A83" s="27">
        <v>78</v>
      </c>
      <c r="B83" s="7" t="s">
        <v>32</v>
      </c>
      <c r="C83" s="37">
        <v>13</v>
      </c>
      <c r="D83" s="39">
        <f t="shared" si="23"/>
        <v>8558.48</v>
      </c>
      <c r="E83" s="39">
        <f t="shared" si="24"/>
        <v>7005.48</v>
      </c>
      <c r="F83" s="39">
        <v>5705.48</v>
      </c>
      <c r="G83" s="39">
        <v>1300.0000000000002</v>
      </c>
      <c r="H83" s="39" t="s">
        <v>17</v>
      </c>
      <c r="I83" s="39" t="s">
        <v>17</v>
      </c>
      <c r="J83" s="38">
        <f t="shared" si="26"/>
        <v>1553</v>
      </c>
      <c r="K83" s="38">
        <v>1553</v>
      </c>
      <c r="L83" s="38" t="s">
        <v>17</v>
      </c>
      <c r="M83" s="38" t="s">
        <v>17</v>
      </c>
      <c r="N83" s="38" t="s">
        <v>17</v>
      </c>
      <c r="O83" s="38" t="s">
        <v>17</v>
      </c>
      <c r="P83" s="38" t="s">
        <v>17</v>
      </c>
      <c r="Q83" s="38" t="s">
        <v>17</v>
      </c>
      <c r="R83" s="38" t="s">
        <v>17</v>
      </c>
      <c r="S83" s="33" t="s">
        <v>17</v>
      </c>
      <c r="T83" s="35" t="s">
        <v>17</v>
      </c>
      <c r="U83" s="35" t="s">
        <v>17</v>
      </c>
      <c r="V83" s="31">
        <v>78</v>
      </c>
    </row>
    <row r="84" spans="1:22" s="36" customFormat="1" ht="18.95" customHeight="1" x14ac:dyDescent="0.2">
      <c r="A84" s="27">
        <v>79</v>
      </c>
      <c r="B84" s="7" t="s">
        <v>0</v>
      </c>
      <c r="C84" s="37">
        <v>11</v>
      </c>
      <c r="D84" s="39">
        <f t="shared" si="23"/>
        <v>16045</v>
      </c>
      <c r="E84" s="39">
        <f t="shared" si="24"/>
        <v>15045</v>
      </c>
      <c r="F84" s="39">
        <v>10345</v>
      </c>
      <c r="G84" s="39">
        <v>3700</v>
      </c>
      <c r="H84" s="39">
        <v>1000</v>
      </c>
      <c r="I84" s="39" t="s">
        <v>17</v>
      </c>
      <c r="J84" s="38">
        <f t="shared" si="26"/>
        <v>1000</v>
      </c>
      <c r="K84" s="38">
        <v>1000</v>
      </c>
      <c r="L84" s="38" t="s">
        <v>17</v>
      </c>
      <c r="M84" s="38" t="s">
        <v>17</v>
      </c>
      <c r="N84" s="38" t="s">
        <v>17</v>
      </c>
      <c r="O84" s="38" t="s">
        <v>17</v>
      </c>
      <c r="P84" s="38" t="s">
        <v>17</v>
      </c>
      <c r="Q84" s="38" t="s">
        <v>17</v>
      </c>
      <c r="R84" s="38" t="s">
        <v>17</v>
      </c>
      <c r="S84" s="33" t="s">
        <v>17</v>
      </c>
      <c r="T84" s="35" t="s">
        <v>17</v>
      </c>
      <c r="U84" s="35" t="s">
        <v>17</v>
      </c>
      <c r="V84" s="31">
        <v>79</v>
      </c>
    </row>
    <row r="85" spans="1:22" s="2" customFormat="1" ht="29.1" customHeight="1" x14ac:dyDescent="0.2">
      <c r="A85" s="27">
        <v>80</v>
      </c>
      <c r="B85" s="9" t="s">
        <v>5</v>
      </c>
      <c r="C85" s="32">
        <f>C86+C90</f>
        <v>52158</v>
      </c>
      <c r="D85" s="34">
        <f t="shared" si="23"/>
        <v>356038.83</v>
      </c>
      <c r="E85" s="34">
        <f t="shared" si="24"/>
        <v>303923.93</v>
      </c>
      <c r="F85" s="34">
        <v>250887.23</v>
      </c>
      <c r="G85" s="34">
        <f t="shared" ref="G85:Q85" si="27">G86+G90</f>
        <v>31695.329999999987</v>
      </c>
      <c r="H85" s="34">
        <f t="shared" si="27"/>
        <v>21096.909999999996</v>
      </c>
      <c r="I85" s="34">
        <f t="shared" si="27"/>
        <v>244.45999999999995</v>
      </c>
      <c r="J85" s="33">
        <f t="shared" si="26"/>
        <v>52114.9</v>
      </c>
      <c r="K85" s="33">
        <f t="shared" si="27"/>
        <v>20972.050000000003</v>
      </c>
      <c r="L85" s="33">
        <f t="shared" si="27"/>
        <v>24531.940000000002</v>
      </c>
      <c r="M85" s="33" t="s">
        <v>17</v>
      </c>
      <c r="N85" s="33">
        <v>4327.25</v>
      </c>
      <c r="O85" s="33" t="s">
        <v>17</v>
      </c>
      <c r="P85" s="33">
        <f t="shared" si="27"/>
        <v>2269.2100000000005</v>
      </c>
      <c r="Q85" s="33">
        <f t="shared" si="27"/>
        <v>14.45</v>
      </c>
      <c r="R85" s="33" t="s">
        <v>17</v>
      </c>
      <c r="S85" s="33" t="s">
        <v>17</v>
      </c>
      <c r="T85" s="35" t="s">
        <v>17</v>
      </c>
      <c r="U85" s="35" t="s">
        <v>17</v>
      </c>
      <c r="V85" s="31">
        <v>80</v>
      </c>
    </row>
    <row r="86" spans="1:22" s="36" customFormat="1" ht="29.1" customHeight="1" x14ac:dyDescent="0.2">
      <c r="A86" s="27">
        <v>81</v>
      </c>
      <c r="B86" s="9" t="s">
        <v>25</v>
      </c>
      <c r="C86" s="32">
        <f>SUM(C87:C89)</f>
        <v>31327</v>
      </c>
      <c r="D86" s="34">
        <f t="shared" si="23"/>
        <v>2808.5999999999995</v>
      </c>
      <c r="E86" s="34">
        <f t="shared" si="24"/>
        <v>2781.3299999999995</v>
      </c>
      <c r="F86" s="34">
        <v>1696.64</v>
      </c>
      <c r="G86" s="34">
        <f t="shared" ref="G86:Q86" si="28">SUM(G87:G89)</f>
        <v>1055.5599999999995</v>
      </c>
      <c r="H86" s="34">
        <f t="shared" si="28"/>
        <v>27.889999999999979</v>
      </c>
      <c r="I86" s="34">
        <f t="shared" si="28"/>
        <v>1.2399999999999984</v>
      </c>
      <c r="J86" s="33">
        <f t="shared" si="26"/>
        <v>27.27000000000001</v>
      </c>
      <c r="K86" s="33">
        <f t="shared" si="28"/>
        <v>14.540000000000017</v>
      </c>
      <c r="L86" s="33">
        <f t="shared" si="28"/>
        <v>5.9199999999999964</v>
      </c>
      <c r="M86" s="33" t="s">
        <v>17</v>
      </c>
      <c r="N86" s="33" t="s">
        <v>17</v>
      </c>
      <c r="O86" s="33" t="s">
        <v>17</v>
      </c>
      <c r="P86" s="33">
        <f t="shared" si="28"/>
        <v>6.459999999999992</v>
      </c>
      <c r="Q86" s="33">
        <f t="shared" si="28"/>
        <v>0.3499999999999997</v>
      </c>
      <c r="R86" s="33" t="s">
        <v>17</v>
      </c>
      <c r="S86" s="33" t="s">
        <v>17</v>
      </c>
      <c r="T86" s="35" t="s">
        <v>17</v>
      </c>
      <c r="U86" s="35" t="s">
        <v>17</v>
      </c>
      <c r="V86" s="31">
        <v>81</v>
      </c>
    </row>
    <row r="87" spans="1:22" s="36" customFormat="1" ht="18.95" customHeight="1" x14ac:dyDescent="0.2">
      <c r="A87" s="27">
        <v>82</v>
      </c>
      <c r="B87" s="7" t="s">
        <v>24</v>
      </c>
      <c r="C87" s="37">
        <v>21601</v>
      </c>
      <c r="D87" s="39">
        <f t="shared" si="23"/>
        <v>917.08999999999889</v>
      </c>
      <c r="E87" s="39">
        <f t="shared" si="24"/>
        <v>914.71999999999889</v>
      </c>
      <c r="F87" s="39">
        <v>639.21</v>
      </c>
      <c r="G87" s="39">
        <v>267.76999999999896</v>
      </c>
      <c r="H87" s="39">
        <v>7.5999999999999632</v>
      </c>
      <c r="I87" s="39">
        <v>0.1399999999999999</v>
      </c>
      <c r="J87" s="38">
        <f t="shared" si="26"/>
        <v>2.3699999999999957</v>
      </c>
      <c r="K87" s="38">
        <v>1.5999999999999992</v>
      </c>
      <c r="L87" s="38">
        <v>0.3199999999999974</v>
      </c>
      <c r="M87" s="38" t="s">
        <v>17</v>
      </c>
      <c r="N87" s="38" t="s">
        <v>17</v>
      </c>
      <c r="O87" s="38" t="s">
        <v>17</v>
      </c>
      <c r="P87" s="38">
        <v>0.44999999999999896</v>
      </c>
      <c r="Q87" s="38" t="s">
        <v>17</v>
      </c>
      <c r="R87" s="38" t="s">
        <v>17</v>
      </c>
      <c r="S87" s="33" t="s">
        <v>17</v>
      </c>
      <c r="T87" s="35" t="s">
        <v>17</v>
      </c>
      <c r="U87" s="35" t="s">
        <v>17</v>
      </c>
      <c r="V87" s="31">
        <v>82</v>
      </c>
    </row>
    <row r="88" spans="1:22" s="36" customFormat="1" ht="18.95" customHeight="1" x14ac:dyDescent="0.2">
      <c r="A88" s="27">
        <v>83</v>
      </c>
      <c r="B88" s="7" t="s">
        <v>23</v>
      </c>
      <c r="C88" s="37">
        <v>4556</v>
      </c>
      <c r="D88" s="39">
        <f t="shared" si="23"/>
        <v>524.91000000000042</v>
      </c>
      <c r="E88" s="39">
        <f t="shared" si="24"/>
        <v>518.39000000000044</v>
      </c>
      <c r="F88" s="39">
        <v>338.27</v>
      </c>
      <c r="G88" s="39">
        <v>175.79000000000036</v>
      </c>
      <c r="H88" s="39">
        <v>4.3300000000000027</v>
      </c>
      <c r="I88" s="39" t="s">
        <v>17</v>
      </c>
      <c r="J88" s="38">
        <f t="shared" si="26"/>
        <v>6.5199999999999969</v>
      </c>
      <c r="K88" s="38">
        <v>3.1399999999999975</v>
      </c>
      <c r="L88" s="38">
        <v>1.7799999999999974</v>
      </c>
      <c r="M88" s="38" t="s">
        <v>17</v>
      </c>
      <c r="N88" s="38" t="s">
        <v>17</v>
      </c>
      <c r="O88" s="38" t="s">
        <v>17</v>
      </c>
      <c r="P88" s="38">
        <v>1.6000000000000025</v>
      </c>
      <c r="Q88" s="38" t="s">
        <v>17</v>
      </c>
      <c r="R88" s="38" t="s">
        <v>17</v>
      </c>
      <c r="S88" s="33" t="s">
        <v>17</v>
      </c>
      <c r="T88" s="35" t="s">
        <v>17</v>
      </c>
      <c r="U88" s="35" t="s">
        <v>17</v>
      </c>
      <c r="V88" s="31">
        <v>83</v>
      </c>
    </row>
    <row r="89" spans="1:22" s="36" customFormat="1" ht="18.95" customHeight="1" x14ac:dyDescent="0.2">
      <c r="A89" s="27">
        <v>84</v>
      </c>
      <c r="B89" s="7" t="s">
        <v>22</v>
      </c>
      <c r="C89" s="37">
        <v>5170</v>
      </c>
      <c r="D89" s="39">
        <f t="shared" si="23"/>
        <v>1366.6000000000004</v>
      </c>
      <c r="E89" s="39">
        <f t="shared" si="24"/>
        <v>1348.2200000000003</v>
      </c>
      <c r="F89" s="39">
        <v>719.16</v>
      </c>
      <c r="G89" s="39">
        <v>612.00000000000023</v>
      </c>
      <c r="H89" s="39">
        <v>15.960000000000015</v>
      </c>
      <c r="I89" s="39">
        <v>1.0999999999999985</v>
      </c>
      <c r="J89" s="38">
        <f t="shared" si="26"/>
        <v>18.380000000000013</v>
      </c>
      <c r="K89" s="38">
        <v>9.8000000000000203</v>
      </c>
      <c r="L89" s="38">
        <v>3.8200000000000012</v>
      </c>
      <c r="M89" s="38" t="s">
        <v>17</v>
      </c>
      <c r="N89" s="38" t="s">
        <v>17</v>
      </c>
      <c r="O89" s="38" t="s">
        <v>17</v>
      </c>
      <c r="P89" s="38">
        <v>4.4099999999999904</v>
      </c>
      <c r="Q89" s="38">
        <v>0.3499999999999997</v>
      </c>
      <c r="R89" s="38" t="s">
        <v>17</v>
      </c>
      <c r="S89" s="33" t="s">
        <v>17</v>
      </c>
      <c r="T89" s="35" t="s">
        <v>17</v>
      </c>
      <c r="U89" s="35" t="s">
        <v>17</v>
      </c>
      <c r="V89" s="31">
        <v>84</v>
      </c>
    </row>
    <row r="90" spans="1:22" s="36" customFormat="1" ht="29.1" customHeight="1" x14ac:dyDescent="0.2">
      <c r="A90" s="27">
        <v>85</v>
      </c>
      <c r="B90" s="40" t="s">
        <v>61</v>
      </c>
      <c r="C90" s="32">
        <f>SUM(C91:C104)</f>
        <v>20831</v>
      </c>
      <c r="D90" s="34">
        <f t="shared" si="23"/>
        <v>353336.32999999996</v>
      </c>
      <c r="E90" s="34">
        <f t="shared" si="24"/>
        <v>301142.59999999998</v>
      </c>
      <c r="F90" s="34">
        <v>249190.59</v>
      </c>
      <c r="G90" s="34">
        <f t="shared" ref="G90:Q90" si="29">SUM(G91:G104)</f>
        <v>30639.76999999999</v>
      </c>
      <c r="H90" s="34">
        <f t="shared" si="29"/>
        <v>21069.019999999997</v>
      </c>
      <c r="I90" s="34">
        <f t="shared" si="29"/>
        <v>243.21999999999994</v>
      </c>
      <c r="J90" s="33">
        <f t="shared" si="26"/>
        <v>52193.73</v>
      </c>
      <c r="K90" s="33">
        <f t="shared" si="29"/>
        <v>20957.510000000002</v>
      </c>
      <c r="L90" s="33">
        <f t="shared" si="29"/>
        <v>24526.020000000004</v>
      </c>
      <c r="M90" s="33">
        <f t="shared" si="29"/>
        <v>106.1</v>
      </c>
      <c r="N90" s="33">
        <v>4327.25</v>
      </c>
      <c r="O90" s="33" t="s">
        <v>17</v>
      </c>
      <c r="P90" s="33">
        <f t="shared" si="29"/>
        <v>2262.7500000000005</v>
      </c>
      <c r="Q90" s="33">
        <f t="shared" si="29"/>
        <v>14.1</v>
      </c>
      <c r="R90" s="33" t="s">
        <v>17</v>
      </c>
      <c r="S90" s="33" t="s">
        <v>17</v>
      </c>
      <c r="T90" s="35" t="s">
        <v>17</v>
      </c>
      <c r="U90" s="35" t="s">
        <v>17</v>
      </c>
      <c r="V90" s="31">
        <v>85</v>
      </c>
    </row>
    <row r="91" spans="1:22" s="36" customFormat="1" ht="18.95" customHeight="1" x14ac:dyDescent="0.2">
      <c r="A91" s="27">
        <v>86</v>
      </c>
      <c r="B91" s="7" t="s">
        <v>21</v>
      </c>
      <c r="C91" s="37">
        <v>4900</v>
      </c>
      <c r="D91" s="39">
        <f t="shared" si="23"/>
        <v>2812.3499999999967</v>
      </c>
      <c r="E91" s="39">
        <f t="shared" si="24"/>
        <v>2767.1799999999967</v>
      </c>
      <c r="F91" s="39">
        <v>1561.63</v>
      </c>
      <c r="G91" s="39">
        <v>1136.6399999999967</v>
      </c>
      <c r="H91" s="39">
        <v>65.909999999999982</v>
      </c>
      <c r="I91" s="39">
        <v>3.0000000000000031</v>
      </c>
      <c r="J91" s="38">
        <f t="shared" si="26"/>
        <v>45.170000000000037</v>
      </c>
      <c r="K91" s="38">
        <v>23.980000000000022</v>
      </c>
      <c r="L91" s="38">
        <v>9.9899999999999949</v>
      </c>
      <c r="M91" s="38" t="s">
        <v>17</v>
      </c>
      <c r="N91" s="38" t="s">
        <v>17</v>
      </c>
      <c r="O91" s="38" t="s">
        <v>17</v>
      </c>
      <c r="P91" s="38">
        <v>11.200000000000026</v>
      </c>
      <c r="Q91" s="38" t="s">
        <v>17</v>
      </c>
      <c r="R91" s="38" t="s">
        <v>17</v>
      </c>
      <c r="S91" s="33" t="s">
        <v>17</v>
      </c>
      <c r="T91" s="35" t="s">
        <v>17</v>
      </c>
      <c r="U91" s="35" t="s">
        <v>17</v>
      </c>
      <c r="V91" s="31">
        <v>86</v>
      </c>
    </row>
    <row r="92" spans="1:22" s="36" customFormat="1" ht="18.95" customHeight="1" x14ac:dyDescent="0.2">
      <c r="A92" s="27">
        <v>87</v>
      </c>
      <c r="B92" s="7" t="s">
        <v>20</v>
      </c>
      <c r="C92" s="37">
        <v>5132</v>
      </c>
      <c r="D92" s="39">
        <f t="shared" si="23"/>
        <v>5676.6299999999928</v>
      </c>
      <c r="E92" s="39">
        <f t="shared" si="24"/>
        <v>5465.7599999999929</v>
      </c>
      <c r="F92" s="39">
        <v>3230.32</v>
      </c>
      <c r="G92" s="39">
        <v>1942.0099999999929</v>
      </c>
      <c r="H92" s="39">
        <v>290.21000000000004</v>
      </c>
      <c r="I92" s="39">
        <v>3.2199999999999998</v>
      </c>
      <c r="J92" s="38">
        <f t="shared" si="26"/>
        <v>210.87000000000006</v>
      </c>
      <c r="K92" s="38">
        <v>73.170000000000059</v>
      </c>
      <c r="L92" s="38">
        <v>79.900000000000091</v>
      </c>
      <c r="M92" s="38" t="s">
        <v>17</v>
      </c>
      <c r="N92" s="38">
        <v>1.5</v>
      </c>
      <c r="O92" s="38" t="s">
        <v>17</v>
      </c>
      <c r="P92" s="38">
        <v>54.749999999999893</v>
      </c>
      <c r="Q92" s="38">
        <v>1.5499999999999998</v>
      </c>
      <c r="R92" s="38" t="s">
        <v>17</v>
      </c>
      <c r="S92" s="33" t="s">
        <v>17</v>
      </c>
      <c r="T92" s="35" t="s">
        <v>17</v>
      </c>
      <c r="U92" s="35" t="s">
        <v>17</v>
      </c>
      <c r="V92" s="31">
        <v>87</v>
      </c>
    </row>
    <row r="93" spans="1:22" s="36" customFormat="1" ht="18.95" customHeight="1" x14ac:dyDescent="0.2">
      <c r="A93" s="27">
        <v>88</v>
      </c>
      <c r="B93" s="7" t="s">
        <v>19</v>
      </c>
      <c r="C93" s="37">
        <v>2061</v>
      </c>
      <c r="D93" s="39">
        <f t="shared" si="23"/>
        <v>4314.6500000000005</v>
      </c>
      <c r="E93" s="39">
        <f t="shared" si="24"/>
        <v>4005.8100000000004</v>
      </c>
      <c r="F93" s="39">
        <v>2423.9</v>
      </c>
      <c r="G93" s="39">
        <v>1283.7800000000002</v>
      </c>
      <c r="H93" s="39">
        <v>296.12999999999994</v>
      </c>
      <c r="I93" s="39">
        <v>2.0000000000000018</v>
      </c>
      <c r="J93" s="38">
        <f t="shared" si="26"/>
        <v>308.8399999999998</v>
      </c>
      <c r="K93" s="38">
        <v>94.640000000000029</v>
      </c>
      <c r="L93" s="38">
        <v>135.14999999999975</v>
      </c>
      <c r="M93" s="38" t="s">
        <v>17</v>
      </c>
      <c r="N93" s="38">
        <v>6.52</v>
      </c>
      <c r="O93" s="38" t="s">
        <v>17</v>
      </c>
      <c r="P93" s="38">
        <v>68.529999999999973</v>
      </c>
      <c r="Q93" s="38">
        <v>4.0000000000000009</v>
      </c>
      <c r="R93" s="38" t="s">
        <v>17</v>
      </c>
      <c r="S93" s="33" t="s">
        <v>17</v>
      </c>
      <c r="T93" s="35" t="s">
        <v>17</v>
      </c>
      <c r="U93" s="35" t="s">
        <v>17</v>
      </c>
      <c r="V93" s="31">
        <v>88</v>
      </c>
    </row>
    <row r="94" spans="1:22" s="36" customFormat="1" ht="18.95" customHeight="1" x14ac:dyDescent="0.2">
      <c r="A94" s="27">
        <v>89</v>
      </c>
      <c r="B94" s="7" t="s">
        <v>18</v>
      </c>
      <c r="C94" s="37">
        <v>1263</v>
      </c>
      <c r="D94" s="39">
        <f t="shared" si="23"/>
        <v>3889.0399999999991</v>
      </c>
      <c r="E94" s="39">
        <f t="shared" si="24"/>
        <v>3537.4599999999991</v>
      </c>
      <c r="F94" s="39">
        <v>2204.86</v>
      </c>
      <c r="G94" s="39">
        <v>1011.8999999999986</v>
      </c>
      <c r="H94" s="39">
        <v>314.70000000000027</v>
      </c>
      <c r="I94" s="39">
        <v>6.0000000000000036</v>
      </c>
      <c r="J94" s="38">
        <f t="shared" si="26"/>
        <v>351.58000000000015</v>
      </c>
      <c r="K94" s="38">
        <v>152.10000000000014</v>
      </c>
      <c r="L94" s="38">
        <v>124.26</v>
      </c>
      <c r="M94" s="38" t="s">
        <v>17</v>
      </c>
      <c r="N94" s="38">
        <v>9.06</v>
      </c>
      <c r="O94" s="38" t="s">
        <v>17</v>
      </c>
      <c r="P94" s="38">
        <v>62.660000000000018</v>
      </c>
      <c r="Q94" s="38">
        <v>3.5000000000000018</v>
      </c>
      <c r="R94" s="38" t="s">
        <v>17</v>
      </c>
      <c r="S94" s="33" t="s">
        <v>17</v>
      </c>
      <c r="T94" s="35" t="s">
        <v>17</v>
      </c>
      <c r="U94" s="35" t="s">
        <v>17</v>
      </c>
      <c r="V94" s="31">
        <v>89</v>
      </c>
    </row>
    <row r="95" spans="1:22" s="36" customFormat="1" ht="18.95" customHeight="1" x14ac:dyDescent="0.2">
      <c r="A95" s="27">
        <v>90</v>
      </c>
      <c r="B95" s="7" t="s">
        <v>7</v>
      </c>
      <c r="C95" s="37">
        <v>718</v>
      </c>
      <c r="D95" s="39">
        <f t="shared" si="23"/>
        <v>2925.940000000001</v>
      </c>
      <c r="E95" s="39">
        <f t="shared" si="24"/>
        <v>2585.0600000000009</v>
      </c>
      <c r="F95" s="39">
        <v>1695.77</v>
      </c>
      <c r="G95" s="39">
        <v>670.08000000000095</v>
      </c>
      <c r="H95" s="39">
        <v>219.20999999999989</v>
      </c>
      <c r="I95" s="39" t="s">
        <v>17</v>
      </c>
      <c r="J95" s="38">
        <f t="shared" si="26"/>
        <v>340.88000000000011</v>
      </c>
      <c r="K95" s="38">
        <v>104.38000000000002</v>
      </c>
      <c r="L95" s="38">
        <v>162.03000000000009</v>
      </c>
      <c r="M95" s="38" t="s">
        <v>17</v>
      </c>
      <c r="N95" s="38">
        <v>8</v>
      </c>
      <c r="O95" s="38" t="s">
        <v>17</v>
      </c>
      <c r="P95" s="38">
        <v>66.470000000000013</v>
      </c>
      <c r="Q95" s="38" t="s">
        <v>17</v>
      </c>
      <c r="R95" s="38" t="s">
        <v>17</v>
      </c>
      <c r="S95" s="33" t="s">
        <v>17</v>
      </c>
      <c r="T95" s="35" t="s">
        <v>17</v>
      </c>
      <c r="U95" s="35" t="s">
        <v>17</v>
      </c>
      <c r="V95" s="31">
        <v>90</v>
      </c>
    </row>
    <row r="96" spans="1:22" s="36" customFormat="1" ht="18.95" customHeight="1" x14ac:dyDescent="0.2">
      <c r="A96" s="27">
        <v>91</v>
      </c>
      <c r="B96" s="7" t="s">
        <v>27</v>
      </c>
      <c r="C96" s="37">
        <v>2108</v>
      </c>
      <c r="D96" s="39">
        <f t="shared" si="23"/>
        <v>13809.089999999997</v>
      </c>
      <c r="E96" s="39">
        <f t="shared" si="24"/>
        <v>12029.719999999998</v>
      </c>
      <c r="F96" s="39">
        <v>8395.56</v>
      </c>
      <c r="G96" s="39">
        <v>2606.3599999999988</v>
      </c>
      <c r="H96" s="39">
        <v>1020.7999999999987</v>
      </c>
      <c r="I96" s="39">
        <v>7.0000000000000036</v>
      </c>
      <c r="J96" s="38">
        <f t="shared" si="26"/>
        <v>1779.3699999999992</v>
      </c>
      <c r="K96" s="38">
        <v>780.91999999999825</v>
      </c>
      <c r="L96" s="38">
        <v>703.29000000000076</v>
      </c>
      <c r="M96" s="38" t="s">
        <v>17</v>
      </c>
      <c r="N96" s="38">
        <v>46.2</v>
      </c>
      <c r="O96" s="38" t="s">
        <v>17</v>
      </c>
      <c r="P96" s="38">
        <v>243.91000000000008</v>
      </c>
      <c r="Q96" s="38">
        <v>5.0499999999999972</v>
      </c>
      <c r="R96" s="38" t="s">
        <v>17</v>
      </c>
      <c r="S96" s="33" t="s">
        <v>17</v>
      </c>
      <c r="T96" s="35" t="s">
        <v>17</v>
      </c>
      <c r="U96" s="35" t="s">
        <v>17</v>
      </c>
      <c r="V96" s="31">
        <v>91</v>
      </c>
    </row>
    <row r="97" spans="1:22" s="36" customFormat="1" ht="18.95" customHeight="1" x14ac:dyDescent="0.2">
      <c r="A97" s="27">
        <v>92</v>
      </c>
      <c r="B97" s="7" t="s">
        <v>26</v>
      </c>
      <c r="C97" s="37">
        <v>1733</v>
      </c>
      <c r="D97" s="39">
        <f t="shared" si="23"/>
        <v>23012.059999999998</v>
      </c>
      <c r="E97" s="39">
        <f t="shared" si="24"/>
        <v>18958.170000000002</v>
      </c>
      <c r="F97" s="39">
        <v>14980.34</v>
      </c>
      <c r="G97" s="39">
        <v>2483.8900000000035</v>
      </c>
      <c r="H97" s="39">
        <v>1473.9399999999989</v>
      </c>
      <c r="I97" s="39">
        <v>19.999999999999989</v>
      </c>
      <c r="J97" s="38">
        <f t="shared" si="26"/>
        <v>4053.8899999999953</v>
      </c>
      <c r="K97" s="38">
        <v>1940.3099999999959</v>
      </c>
      <c r="L97" s="38">
        <v>1287.6399999999983</v>
      </c>
      <c r="M97" s="38">
        <v>15.100000000000016</v>
      </c>
      <c r="N97" s="38">
        <v>224.07</v>
      </c>
      <c r="O97" s="38" t="s">
        <v>17</v>
      </c>
      <c r="P97" s="38">
        <v>586.770000000001</v>
      </c>
      <c r="Q97" s="38" t="s">
        <v>17</v>
      </c>
      <c r="R97" s="38" t="s">
        <v>17</v>
      </c>
      <c r="S97" s="33" t="s">
        <v>17</v>
      </c>
      <c r="T97" s="35" t="s">
        <v>17</v>
      </c>
      <c r="U97" s="35" t="s">
        <v>17</v>
      </c>
      <c r="V97" s="31">
        <v>92</v>
      </c>
    </row>
    <row r="98" spans="1:22" s="36" customFormat="1" ht="18.95" customHeight="1" x14ac:dyDescent="0.2">
      <c r="A98" s="27">
        <v>93</v>
      </c>
      <c r="B98" s="7" t="s">
        <v>28</v>
      </c>
      <c r="C98" s="37">
        <v>1529</v>
      </c>
      <c r="D98" s="39">
        <f t="shared" si="23"/>
        <v>46452.360000000015</v>
      </c>
      <c r="E98" s="39">
        <f t="shared" si="24"/>
        <v>39007.860000000008</v>
      </c>
      <c r="F98" s="39">
        <v>30818.639999999999</v>
      </c>
      <c r="G98" s="39">
        <v>4110.140000000004</v>
      </c>
      <c r="H98" s="39">
        <v>3957.080000000004</v>
      </c>
      <c r="I98" s="39">
        <v>121.99999999999997</v>
      </c>
      <c r="J98" s="38">
        <f t="shared" si="26"/>
        <v>7444.5000000000055</v>
      </c>
      <c r="K98" s="38">
        <v>3257.950000000003</v>
      </c>
      <c r="L98" s="38">
        <v>2874.1500000000037</v>
      </c>
      <c r="M98" s="38">
        <v>35.999999999999979</v>
      </c>
      <c r="N98" s="38">
        <v>762.8</v>
      </c>
      <c r="O98" s="38" t="s">
        <v>17</v>
      </c>
      <c r="P98" s="38">
        <v>513.59999999999889</v>
      </c>
      <c r="Q98" s="38" t="s">
        <v>17</v>
      </c>
      <c r="R98" s="38" t="s">
        <v>17</v>
      </c>
      <c r="S98" s="33" t="s">
        <v>17</v>
      </c>
      <c r="T98" s="35" t="s">
        <v>17</v>
      </c>
      <c r="U98" s="35" t="s">
        <v>17</v>
      </c>
      <c r="V98" s="31">
        <v>93</v>
      </c>
    </row>
    <row r="99" spans="1:22" s="36" customFormat="1" ht="18.95" customHeight="1" x14ac:dyDescent="0.2">
      <c r="A99" s="27">
        <v>94</v>
      </c>
      <c r="B99" s="7" t="s">
        <v>29</v>
      </c>
      <c r="C99" s="37">
        <v>712</v>
      </c>
      <c r="D99" s="39">
        <f t="shared" si="23"/>
        <v>47766.28</v>
      </c>
      <c r="E99" s="39">
        <f t="shared" si="24"/>
        <v>38975.68</v>
      </c>
      <c r="F99" s="39">
        <v>33305</v>
      </c>
      <c r="G99" s="39">
        <v>2627.1799999999994</v>
      </c>
      <c r="H99" s="39">
        <v>2963.4999999999991</v>
      </c>
      <c r="I99" s="39">
        <v>79.999999999999972</v>
      </c>
      <c r="J99" s="38">
        <f t="shared" si="26"/>
        <v>8790.6</v>
      </c>
      <c r="K99" s="38">
        <v>4176.7599999999984</v>
      </c>
      <c r="L99" s="38">
        <v>3346.1400000000012</v>
      </c>
      <c r="M99" s="38">
        <v>54.999999999999993</v>
      </c>
      <c r="N99" s="38">
        <v>961.1</v>
      </c>
      <c r="O99" s="38" t="s">
        <v>17</v>
      </c>
      <c r="P99" s="38">
        <v>251.60000000000045</v>
      </c>
      <c r="Q99" s="38" t="s">
        <v>17</v>
      </c>
      <c r="R99" s="38" t="s">
        <v>17</v>
      </c>
      <c r="S99" s="33" t="s">
        <v>17</v>
      </c>
      <c r="T99" s="35" t="s">
        <v>17</v>
      </c>
      <c r="U99" s="35" t="s">
        <v>17</v>
      </c>
      <c r="V99" s="31">
        <v>94</v>
      </c>
    </row>
    <row r="100" spans="1:22" s="36" customFormat="1" ht="18.95" customHeight="1" x14ac:dyDescent="0.2">
      <c r="A100" s="27">
        <v>95</v>
      </c>
      <c r="B100" s="7" t="s">
        <v>30</v>
      </c>
      <c r="C100" s="37">
        <v>373</v>
      </c>
      <c r="D100" s="39">
        <f t="shared" si="23"/>
        <v>49320.880000000005</v>
      </c>
      <c r="E100" s="39">
        <f t="shared" si="24"/>
        <v>38835.449999999997</v>
      </c>
      <c r="F100" s="39">
        <v>34527.629999999997</v>
      </c>
      <c r="G100" s="39">
        <v>1976.7899999999986</v>
      </c>
      <c r="H100" s="39">
        <v>2331.0299999999997</v>
      </c>
      <c r="I100" s="39" t="s">
        <v>17</v>
      </c>
      <c r="J100" s="38">
        <f t="shared" si="26"/>
        <v>10485.430000000008</v>
      </c>
      <c r="K100" s="38">
        <v>4685.3000000000056</v>
      </c>
      <c r="L100" s="38">
        <v>4924.8700000000017</v>
      </c>
      <c r="M100" s="38" t="s">
        <v>17</v>
      </c>
      <c r="N100" s="38">
        <v>472</v>
      </c>
      <c r="O100" s="38" t="s">
        <v>17</v>
      </c>
      <c r="P100" s="38">
        <v>403.26000000000005</v>
      </c>
      <c r="Q100" s="38" t="s">
        <v>17</v>
      </c>
      <c r="R100" s="38" t="s">
        <v>17</v>
      </c>
      <c r="S100" s="33" t="s">
        <v>17</v>
      </c>
      <c r="T100" s="35" t="s">
        <v>17</v>
      </c>
      <c r="U100" s="35" t="s">
        <v>17</v>
      </c>
      <c r="V100" s="31">
        <v>95</v>
      </c>
    </row>
    <row r="101" spans="1:22" s="36" customFormat="1" ht="18.95" customHeight="1" x14ac:dyDescent="0.2">
      <c r="A101" s="27">
        <v>96</v>
      </c>
      <c r="B101" s="7" t="s">
        <v>31</v>
      </c>
      <c r="C101" s="37">
        <v>212</v>
      </c>
      <c r="D101" s="39">
        <f t="shared" si="23"/>
        <v>62054.849999999991</v>
      </c>
      <c r="E101" s="39">
        <f t="shared" si="24"/>
        <v>49926.80999999999</v>
      </c>
      <c r="F101" s="39">
        <v>43074.45</v>
      </c>
      <c r="G101" s="39">
        <v>4390.9999999999955</v>
      </c>
      <c r="H101" s="39">
        <v>2461.3600000000015</v>
      </c>
      <c r="I101" s="39" t="s">
        <v>17</v>
      </c>
      <c r="J101" s="38">
        <f t="shared" si="26"/>
        <v>12128.040000000003</v>
      </c>
      <c r="K101" s="38">
        <v>4136</v>
      </c>
      <c r="L101" s="38">
        <v>6831.0400000000027</v>
      </c>
      <c r="M101" s="38" t="s">
        <v>17</v>
      </c>
      <c r="N101" s="38">
        <v>1161</v>
      </c>
      <c r="O101" s="38" t="s">
        <v>17</v>
      </c>
      <c r="P101" s="38" t="s">
        <v>17</v>
      </c>
      <c r="Q101" s="38" t="s">
        <v>17</v>
      </c>
      <c r="R101" s="38" t="s">
        <v>17</v>
      </c>
      <c r="S101" s="33" t="s">
        <v>17</v>
      </c>
      <c r="T101" s="35" t="s">
        <v>17</v>
      </c>
      <c r="U101" s="35" t="s">
        <v>17</v>
      </c>
      <c r="V101" s="31">
        <v>96</v>
      </c>
    </row>
    <row r="102" spans="1:22" s="36" customFormat="1" ht="18.95" customHeight="1" x14ac:dyDescent="0.2">
      <c r="A102" s="27">
        <v>97</v>
      </c>
      <c r="B102" s="7" t="s">
        <v>32</v>
      </c>
      <c r="C102" s="37">
        <v>58</v>
      </c>
      <c r="D102" s="39">
        <f t="shared" si="23"/>
        <v>37174.720000000001</v>
      </c>
      <c r="E102" s="39">
        <f t="shared" si="24"/>
        <v>31953.57</v>
      </c>
      <c r="F102" s="39">
        <v>28737.99</v>
      </c>
      <c r="G102" s="39">
        <v>2000.0000000000007</v>
      </c>
      <c r="H102" s="39">
        <v>1215.5799999999995</v>
      </c>
      <c r="I102" s="39" t="s">
        <v>17</v>
      </c>
      <c r="J102" s="38">
        <f t="shared" si="26"/>
        <v>5221.1499999999996</v>
      </c>
      <c r="K102" s="38">
        <v>1532</v>
      </c>
      <c r="L102" s="38">
        <v>3014.1499999999992</v>
      </c>
      <c r="M102" s="38" t="s">
        <v>17</v>
      </c>
      <c r="N102" s="38">
        <v>675</v>
      </c>
      <c r="O102" s="38" t="s">
        <v>17</v>
      </c>
      <c r="P102" s="38" t="s">
        <v>17</v>
      </c>
      <c r="Q102" s="38" t="s">
        <v>17</v>
      </c>
      <c r="R102" s="38" t="s">
        <v>17</v>
      </c>
      <c r="S102" s="33" t="s">
        <v>17</v>
      </c>
      <c r="T102" s="35" t="s">
        <v>17</v>
      </c>
      <c r="U102" s="35" t="s">
        <v>17</v>
      </c>
      <c r="V102" s="31">
        <v>97</v>
      </c>
    </row>
    <row r="103" spans="1:22" s="36" customFormat="1" ht="18.95" customHeight="1" x14ac:dyDescent="0.2">
      <c r="A103" s="27">
        <v>98</v>
      </c>
      <c r="B103" s="7" t="s">
        <v>0</v>
      </c>
      <c r="C103" s="37">
        <v>29</v>
      </c>
      <c r="D103" s="39">
        <f t="shared" si="23"/>
        <v>39419.08</v>
      </c>
      <c r="E103" s="39">
        <f t="shared" si="24"/>
        <v>38385.67</v>
      </c>
      <c r="F103" s="39">
        <v>29526.1</v>
      </c>
      <c r="G103" s="39">
        <v>4400.0000000000009</v>
      </c>
      <c r="H103" s="39">
        <v>4459.5699999999988</v>
      </c>
      <c r="I103" s="39" t="s">
        <v>17</v>
      </c>
      <c r="J103" s="38">
        <f t="shared" si="26"/>
        <v>1033.4100000000001</v>
      </c>
      <c r="K103" s="38" t="s">
        <v>17</v>
      </c>
      <c r="L103" s="38">
        <v>1033.4100000000001</v>
      </c>
      <c r="M103" s="38" t="s">
        <v>17</v>
      </c>
      <c r="N103" s="38" t="s">
        <v>17</v>
      </c>
      <c r="O103" s="38" t="s">
        <v>17</v>
      </c>
      <c r="P103" s="38" t="s">
        <v>17</v>
      </c>
      <c r="Q103" s="38" t="s">
        <v>17</v>
      </c>
      <c r="R103" s="38" t="s">
        <v>17</v>
      </c>
      <c r="S103" s="33" t="s">
        <v>17</v>
      </c>
      <c r="T103" s="35" t="s">
        <v>17</v>
      </c>
      <c r="U103" s="35" t="s">
        <v>17</v>
      </c>
      <c r="V103" s="31">
        <v>98</v>
      </c>
    </row>
    <row r="104" spans="1:22" s="36" customFormat="1" ht="18.95" customHeight="1" x14ac:dyDescent="0.2">
      <c r="A104" s="27">
        <v>99</v>
      </c>
      <c r="B104" s="7" t="s">
        <v>1</v>
      </c>
      <c r="C104" s="37">
        <v>3</v>
      </c>
      <c r="D104" s="39">
        <f>E104</f>
        <v>14708.4</v>
      </c>
      <c r="E104" s="39">
        <f t="shared" si="24"/>
        <v>14708.4</v>
      </c>
      <c r="F104" s="39">
        <v>14708.4</v>
      </c>
      <c r="G104" s="39" t="s">
        <v>17</v>
      </c>
      <c r="H104" s="39" t="s">
        <v>17</v>
      </c>
      <c r="I104" s="39" t="s">
        <v>17</v>
      </c>
      <c r="J104" s="38" t="s">
        <v>17</v>
      </c>
      <c r="K104" s="38" t="s">
        <v>17</v>
      </c>
      <c r="L104" s="38" t="s">
        <v>17</v>
      </c>
      <c r="M104" s="38" t="s">
        <v>17</v>
      </c>
      <c r="N104" s="38" t="s">
        <v>17</v>
      </c>
      <c r="O104" s="38" t="s">
        <v>17</v>
      </c>
      <c r="P104" s="38" t="s">
        <v>17</v>
      </c>
      <c r="Q104" s="38" t="s">
        <v>17</v>
      </c>
      <c r="R104" s="38" t="s">
        <v>17</v>
      </c>
      <c r="S104" s="33" t="s">
        <v>17</v>
      </c>
      <c r="T104" s="35" t="s">
        <v>17</v>
      </c>
      <c r="U104" s="35" t="s">
        <v>17</v>
      </c>
      <c r="V104" s="31">
        <v>99</v>
      </c>
    </row>
    <row r="105" spans="1:22" s="2" customFormat="1" ht="29.1" customHeight="1" x14ac:dyDescent="0.2">
      <c r="A105" s="27">
        <v>100</v>
      </c>
      <c r="B105" s="9" t="s">
        <v>6</v>
      </c>
      <c r="C105" s="32">
        <f>C106+C110</f>
        <v>10695</v>
      </c>
      <c r="D105" s="34">
        <f t="shared" si="23"/>
        <v>314170.36</v>
      </c>
      <c r="E105" s="34">
        <f t="shared" si="24"/>
        <v>254298.96999999997</v>
      </c>
      <c r="F105" s="34">
        <v>194684.59</v>
      </c>
      <c r="G105" s="34">
        <f t="shared" ref="G105:P105" si="30">G106+G110</f>
        <v>51897.949999999983</v>
      </c>
      <c r="H105" s="34">
        <f t="shared" si="30"/>
        <v>5606.6500000000005</v>
      </c>
      <c r="I105" s="34">
        <f t="shared" si="30"/>
        <v>2109.7800000000011</v>
      </c>
      <c r="J105" s="33">
        <f t="shared" si="26"/>
        <v>59871.390000000021</v>
      </c>
      <c r="K105" s="33">
        <f t="shared" si="30"/>
        <v>41562.090000000018</v>
      </c>
      <c r="L105" s="33">
        <f t="shared" si="30"/>
        <v>10119.840000000004</v>
      </c>
      <c r="M105" s="33" t="s">
        <v>17</v>
      </c>
      <c r="N105" s="33">
        <v>5619.24</v>
      </c>
      <c r="O105" s="33" t="s">
        <v>17</v>
      </c>
      <c r="P105" s="33">
        <f t="shared" si="30"/>
        <v>2476.2200000000012</v>
      </c>
      <c r="Q105" s="33" t="s">
        <v>17</v>
      </c>
      <c r="R105" s="33" t="s">
        <v>17</v>
      </c>
      <c r="S105" s="33">
        <v>94</v>
      </c>
      <c r="T105" s="35" t="s">
        <v>17</v>
      </c>
      <c r="U105" s="35" t="s">
        <v>17</v>
      </c>
      <c r="V105" s="31">
        <v>100</v>
      </c>
    </row>
    <row r="106" spans="1:22" s="36" customFormat="1" ht="29.1" customHeight="1" x14ac:dyDescent="0.2">
      <c r="A106" s="27">
        <v>101</v>
      </c>
      <c r="B106" s="9" t="s">
        <v>25</v>
      </c>
      <c r="C106" s="32">
        <f>SUM(C107:C109)</f>
        <v>2680</v>
      </c>
      <c r="D106" s="34">
        <f t="shared" si="23"/>
        <v>358.82</v>
      </c>
      <c r="E106" s="34">
        <f t="shared" si="24"/>
        <v>357.90999999999997</v>
      </c>
      <c r="F106" s="34">
        <v>136.11000000000001</v>
      </c>
      <c r="G106" s="34">
        <f t="shared" ref="G106:P106" si="31">SUM(G107:G109)</f>
        <v>218.34999999999997</v>
      </c>
      <c r="H106" s="34">
        <f t="shared" si="31"/>
        <v>2.7000000000000011</v>
      </c>
      <c r="I106" s="34">
        <f t="shared" si="31"/>
        <v>0.74999999999999922</v>
      </c>
      <c r="J106" s="33">
        <f t="shared" si="26"/>
        <v>0.91000000000000048</v>
      </c>
      <c r="K106" s="33">
        <f t="shared" si="31"/>
        <v>0.80000000000000049</v>
      </c>
      <c r="L106" s="33">
        <f t="shared" si="31"/>
        <v>1.9999999999999987E-2</v>
      </c>
      <c r="M106" s="33" t="s">
        <v>17</v>
      </c>
      <c r="N106" s="33" t="s">
        <v>17</v>
      </c>
      <c r="O106" s="33" t="s">
        <v>17</v>
      </c>
      <c r="P106" s="33">
        <f t="shared" si="31"/>
        <v>9.0000000000000011E-2</v>
      </c>
      <c r="Q106" s="33" t="s">
        <v>17</v>
      </c>
      <c r="R106" s="33" t="s">
        <v>17</v>
      </c>
      <c r="S106" s="33" t="s">
        <v>17</v>
      </c>
      <c r="T106" s="35" t="s">
        <v>17</v>
      </c>
      <c r="U106" s="35" t="s">
        <v>17</v>
      </c>
      <c r="V106" s="31">
        <v>101</v>
      </c>
    </row>
    <row r="107" spans="1:22" s="36" customFormat="1" ht="18.95" customHeight="1" x14ac:dyDescent="0.2">
      <c r="A107" s="27">
        <v>102</v>
      </c>
      <c r="B107" s="7" t="s">
        <v>24</v>
      </c>
      <c r="C107" s="37">
        <v>1270</v>
      </c>
      <c r="D107" s="39">
        <f t="shared" si="23"/>
        <v>60.879999999999946</v>
      </c>
      <c r="E107" s="39">
        <f t="shared" si="24"/>
        <v>60.689999999999948</v>
      </c>
      <c r="F107" s="39">
        <v>22.43</v>
      </c>
      <c r="G107" s="39">
        <v>37.969999999999949</v>
      </c>
      <c r="H107" s="39">
        <v>0.23999999999999966</v>
      </c>
      <c r="I107" s="39">
        <v>0.05</v>
      </c>
      <c r="J107" s="38">
        <f t="shared" si="26"/>
        <v>0.18999999999999995</v>
      </c>
      <c r="K107" s="38">
        <v>7.9999999999999946E-2</v>
      </c>
      <c r="L107" s="38">
        <v>1.9999999999999987E-2</v>
      </c>
      <c r="M107" s="38" t="s">
        <v>17</v>
      </c>
      <c r="N107" s="38" t="s">
        <v>17</v>
      </c>
      <c r="O107" s="38" t="s">
        <v>17</v>
      </c>
      <c r="P107" s="38">
        <v>9.0000000000000011E-2</v>
      </c>
      <c r="Q107" s="38" t="s">
        <v>17</v>
      </c>
      <c r="R107" s="38" t="s">
        <v>17</v>
      </c>
      <c r="S107" s="38" t="s">
        <v>17</v>
      </c>
      <c r="T107" s="35" t="s">
        <v>17</v>
      </c>
      <c r="U107" s="35" t="s">
        <v>17</v>
      </c>
      <c r="V107" s="31">
        <v>102</v>
      </c>
    </row>
    <row r="108" spans="1:22" s="36" customFormat="1" ht="18.95" customHeight="1" x14ac:dyDescent="0.2">
      <c r="A108" s="27">
        <v>103</v>
      </c>
      <c r="B108" s="7" t="s">
        <v>23</v>
      </c>
      <c r="C108" s="37">
        <v>534</v>
      </c>
      <c r="D108" s="39">
        <f t="shared" si="23"/>
        <v>63.38000000000001</v>
      </c>
      <c r="E108" s="39">
        <f t="shared" si="24"/>
        <v>63.110000000000007</v>
      </c>
      <c r="F108" s="39">
        <v>26.06</v>
      </c>
      <c r="G108" s="39">
        <v>36.750000000000007</v>
      </c>
      <c r="H108" s="39">
        <v>0.2</v>
      </c>
      <c r="I108" s="39">
        <v>0.1</v>
      </c>
      <c r="J108" s="38">
        <f t="shared" si="26"/>
        <v>0.2700000000000003</v>
      </c>
      <c r="K108" s="38">
        <v>0.2700000000000003</v>
      </c>
      <c r="L108" s="38" t="s">
        <v>17</v>
      </c>
      <c r="M108" s="38" t="s">
        <v>17</v>
      </c>
      <c r="N108" s="38" t="s">
        <v>17</v>
      </c>
      <c r="O108" s="38" t="s">
        <v>17</v>
      </c>
      <c r="P108" s="38" t="s">
        <v>17</v>
      </c>
      <c r="Q108" s="38" t="s">
        <v>17</v>
      </c>
      <c r="R108" s="38" t="s">
        <v>17</v>
      </c>
      <c r="S108" s="38" t="s">
        <v>17</v>
      </c>
      <c r="T108" s="35" t="s">
        <v>17</v>
      </c>
      <c r="U108" s="35" t="s">
        <v>17</v>
      </c>
      <c r="V108" s="31">
        <v>103</v>
      </c>
    </row>
    <row r="109" spans="1:22" s="36" customFormat="1" ht="18.95" customHeight="1" x14ac:dyDescent="0.2">
      <c r="A109" s="27">
        <v>104</v>
      </c>
      <c r="B109" s="7" t="s">
        <v>22</v>
      </c>
      <c r="C109" s="37">
        <v>876</v>
      </c>
      <c r="D109" s="39">
        <f t="shared" si="23"/>
        <v>234.56</v>
      </c>
      <c r="E109" s="39">
        <f t="shared" si="24"/>
        <v>234.11</v>
      </c>
      <c r="F109" s="39">
        <v>87.62</v>
      </c>
      <c r="G109" s="39">
        <v>143.63000000000002</v>
      </c>
      <c r="H109" s="39">
        <v>2.2600000000000016</v>
      </c>
      <c r="I109" s="39">
        <v>0.5999999999999992</v>
      </c>
      <c r="J109" s="38">
        <f t="shared" si="26"/>
        <v>0.45000000000000023</v>
      </c>
      <c r="K109" s="38">
        <v>0.45000000000000023</v>
      </c>
      <c r="L109" s="38" t="s">
        <v>17</v>
      </c>
      <c r="M109" s="38" t="s">
        <v>17</v>
      </c>
      <c r="N109" s="38" t="s">
        <v>17</v>
      </c>
      <c r="O109" s="38" t="s">
        <v>17</v>
      </c>
      <c r="P109" s="38" t="s">
        <v>17</v>
      </c>
      <c r="Q109" s="38" t="s">
        <v>17</v>
      </c>
      <c r="R109" s="38" t="s">
        <v>17</v>
      </c>
      <c r="S109" s="38" t="s">
        <v>17</v>
      </c>
      <c r="T109" s="35" t="s">
        <v>17</v>
      </c>
      <c r="U109" s="35" t="s">
        <v>17</v>
      </c>
      <c r="V109" s="31">
        <v>104</v>
      </c>
    </row>
    <row r="110" spans="1:22" s="36" customFormat="1" ht="29.1" customHeight="1" x14ac:dyDescent="0.2">
      <c r="A110" s="27">
        <v>105</v>
      </c>
      <c r="B110" s="40" t="s">
        <v>61</v>
      </c>
      <c r="C110" s="32">
        <f>SUM(C111:C124)</f>
        <v>8015</v>
      </c>
      <c r="D110" s="34">
        <f t="shared" si="23"/>
        <v>314654.54000000004</v>
      </c>
      <c r="E110" s="34">
        <f t="shared" si="24"/>
        <v>253941.06</v>
      </c>
      <c r="F110" s="34">
        <v>194548.48000000001</v>
      </c>
      <c r="G110" s="34">
        <f t="shared" ref="G110:R110" si="32">SUM(G111:G124)</f>
        <v>51679.599999999984</v>
      </c>
      <c r="H110" s="34">
        <f t="shared" si="32"/>
        <v>5603.9500000000007</v>
      </c>
      <c r="I110" s="34">
        <f t="shared" si="32"/>
        <v>2109.0300000000011</v>
      </c>
      <c r="J110" s="33">
        <f t="shared" si="26"/>
        <v>60713.48000000001</v>
      </c>
      <c r="K110" s="33">
        <f t="shared" si="32"/>
        <v>41561.290000000015</v>
      </c>
      <c r="L110" s="33">
        <f t="shared" si="32"/>
        <v>10119.820000000003</v>
      </c>
      <c r="M110" s="33">
        <f t="shared" si="32"/>
        <v>668.99999999999977</v>
      </c>
      <c r="N110" s="33">
        <v>5619.24</v>
      </c>
      <c r="O110" s="33" t="s">
        <v>17</v>
      </c>
      <c r="P110" s="33">
        <f t="shared" si="32"/>
        <v>2476.130000000001</v>
      </c>
      <c r="Q110" s="33">
        <f t="shared" si="32"/>
        <v>59</v>
      </c>
      <c r="R110" s="33">
        <f t="shared" si="32"/>
        <v>114.99999999999999</v>
      </c>
      <c r="S110" s="33">
        <v>94</v>
      </c>
      <c r="T110" s="35" t="s">
        <v>17</v>
      </c>
      <c r="U110" s="35" t="s">
        <v>17</v>
      </c>
      <c r="V110" s="31">
        <v>105</v>
      </c>
    </row>
    <row r="111" spans="1:22" s="36" customFormat="1" ht="18.95" customHeight="1" x14ac:dyDescent="0.2">
      <c r="A111" s="27">
        <v>106</v>
      </c>
      <c r="B111" s="7" t="s">
        <v>21</v>
      </c>
      <c r="C111" s="37">
        <v>925</v>
      </c>
      <c r="D111" s="39">
        <f t="shared" si="23"/>
        <v>499.73000000000008</v>
      </c>
      <c r="E111" s="39">
        <f t="shared" si="24"/>
        <v>489.59000000000009</v>
      </c>
      <c r="F111" s="39">
        <v>197.12</v>
      </c>
      <c r="G111" s="39">
        <v>280.97000000000008</v>
      </c>
      <c r="H111" s="39">
        <v>9.5</v>
      </c>
      <c r="I111" s="39">
        <v>2.0000000000000027</v>
      </c>
      <c r="J111" s="38">
        <f t="shared" si="26"/>
        <v>10.140000000000006</v>
      </c>
      <c r="K111" s="38">
        <v>3.8100000000000045</v>
      </c>
      <c r="L111" s="38">
        <v>2.0000000000000027</v>
      </c>
      <c r="M111" s="38" t="s">
        <v>17</v>
      </c>
      <c r="N111" s="38" t="s">
        <v>17</v>
      </c>
      <c r="O111" s="38" t="s">
        <v>17</v>
      </c>
      <c r="P111" s="38">
        <v>4.3299999999999983</v>
      </c>
      <c r="Q111" s="38" t="s">
        <v>17</v>
      </c>
      <c r="R111" s="38" t="s">
        <v>17</v>
      </c>
      <c r="S111" s="38" t="s">
        <v>17</v>
      </c>
      <c r="T111" s="35" t="s">
        <v>17</v>
      </c>
      <c r="U111" s="35" t="s">
        <v>17</v>
      </c>
      <c r="V111" s="31">
        <v>106</v>
      </c>
    </row>
    <row r="112" spans="1:22" s="36" customFormat="1" ht="18.95" customHeight="1" x14ac:dyDescent="0.2">
      <c r="A112" s="27">
        <v>107</v>
      </c>
      <c r="B112" s="7" t="s">
        <v>20</v>
      </c>
      <c r="C112" s="37">
        <v>1466</v>
      </c>
      <c r="D112" s="39">
        <f t="shared" si="23"/>
        <v>1648.79</v>
      </c>
      <c r="E112" s="39">
        <f t="shared" si="24"/>
        <v>1542.52</v>
      </c>
      <c r="F112" s="39">
        <v>570.41</v>
      </c>
      <c r="G112" s="39">
        <v>884.96</v>
      </c>
      <c r="H112" s="39">
        <v>50.150000000000048</v>
      </c>
      <c r="I112" s="39">
        <v>37.000000000000036</v>
      </c>
      <c r="J112" s="38">
        <f t="shared" si="26"/>
        <v>106.27000000000007</v>
      </c>
      <c r="K112" s="38">
        <v>21.519999999999975</v>
      </c>
      <c r="L112" s="38">
        <v>26.350000000000009</v>
      </c>
      <c r="M112" s="38" t="s">
        <v>17</v>
      </c>
      <c r="N112" s="38" t="s">
        <v>17</v>
      </c>
      <c r="O112" s="38" t="s">
        <v>17</v>
      </c>
      <c r="P112" s="38">
        <v>58.400000000000091</v>
      </c>
      <c r="Q112" s="38" t="s">
        <v>17</v>
      </c>
      <c r="R112" s="38" t="s">
        <v>17</v>
      </c>
      <c r="S112" s="38" t="s">
        <v>17</v>
      </c>
      <c r="T112" s="35" t="s">
        <v>17</v>
      </c>
      <c r="U112" s="35" t="s">
        <v>17</v>
      </c>
      <c r="V112" s="31">
        <v>107</v>
      </c>
    </row>
    <row r="113" spans="1:22" s="36" customFormat="1" ht="18.95" customHeight="1" x14ac:dyDescent="0.2">
      <c r="A113" s="27">
        <v>108</v>
      </c>
      <c r="B113" s="7" t="s">
        <v>19</v>
      </c>
      <c r="C113" s="37">
        <v>998</v>
      </c>
      <c r="D113" s="39">
        <f t="shared" si="23"/>
        <v>2083.7199999999998</v>
      </c>
      <c r="E113" s="39">
        <f t="shared" si="24"/>
        <v>1954.3899999999996</v>
      </c>
      <c r="F113" s="39">
        <v>645.34</v>
      </c>
      <c r="G113" s="39">
        <v>1181.9999999999995</v>
      </c>
      <c r="H113" s="39">
        <v>97.999999999999986</v>
      </c>
      <c r="I113" s="39">
        <v>29.049999999999972</v>
      </c>
      <c r="J113" s="38">
        <f t="shared" si="26"/>
        <v>129.32999999999998</v>
      </c>
      <c r="K113" s="38">
        <v>30.149999999999981</v>
      </c>
      <c r="L113" s="38">
        <v>42.129999999999995</v>
      </c>
      <c r="M113" s="38" t="s">
        <v>17</v>
      </c>
      <c r="N113" s="38">
        <v>2.1</v>
      </c>
      <c r="O113" s="38" t="s">
        <v>17</v>
      </c>
      <c r="P113" s="38">
        <v>54.95</v>
      </c>
      <c r="Q113" s="38" t="s">
        <v>17</v>
      </c>
      <c r="R113" s="38" t="s">
        <v>17</v>
      </c>
      <c r="S113" s="38" t="s">
        <v>17</v>
      </c>
      <c r="T113" s="35" t="s">
        <v>17</v>
      </c>
      <c r="U113" s="35" t="s">
        <v>17</v>
      </c>
      <c r="V113" s="31">
        <v>108</v>
      </c>
    </row>
    <row r="114" spans="1:22" s="36" customFormat="1" ht="18.95" customHeight="1" x14ac:dyDescent="0.2">
      <c r="A114" s="27">
        <v>109</v>
      </c>
      <c r="B114" s="7" t="s">
        <v>18</v>
      </c>
      <c r="C114" s="37">
        <v>549</v>
      </c>
      <c r="D114" s="39">
        <f t="shared" si="23"/>
        <v>1696.9999999999986</v>
      </c>
      <c r="E114" s="39">
        <f t="shared" si="24"/>
        <v>1554.5499999999986</v>
      </c>
      <c r="F114" s="39">
        <v>486.12</v>
      </c>
      <c r="G114" s="39">
        <v>954.39999999999873</v>
      </c>
      <c r="H114" s="39">
        <v>85.049999999999926</v>
      </c>
      <c r="I114" s="39">
        <v>28.98</v>
      </c>
      <c r="J114" s="38">
        <f t="shared" si="26"/>
        <v>142.45000000000005</v>
      </c>
      <c r="K114" s="38">
        <v>41.19</v>
      </c>
      <c r="L114" s="38">
        <v>32.199999999999996</v>
      </c>
      <c r="M114" s="38">
        <v>2.9999999999999978</v>
      </c>
      <c r="N114" s="38" t="s">
        <v>17</v>
      </c>
      <c r="O114" s="38" t="s">
        <v>17</v>
      </c>
      <c r="P114" s="38">
        <v>63.060000000000059</v>
      </c>
      <c r="Q114" s="38">
        <v>3.0000000000000022</v>
      </c>
      <c r="R114" s="38" t="s">
        <v>17</v>
      </c>
      <c r="S114" s="38" t="s">
        <v>17</v>
      </c>
      <c r="T114" s="35" t="s">
        <v>17</v>
      </c>
      <c r="U114" s="35" t="s">
        <v>17</v>
      </c>
      <c r="V114" s="31">
        <v>109</v>
      </c>
    </row>
    <row r="115" spans="1:22" s="36" customFormat="1" ht="18.95" customHeight="1" x14ac:dyDescent="0.2">
      <c r="A115" s="27">
        <v>110</v>
      </c>
      <c r="B115" s="7" t="s">
        <v>7</v>
      </c>
      <c r="C115" s="37">
        <v>336</v>
      </c>
      <c r="D115" s="39">
        <f t="shared" si="23"/>
        <v>1371.0900000000004</v>
      </c>
      <c r="E115" s="39">
        <f t="shared" si="24"/>
        <v>1267.1500000000003</v>
      </c>
      <c r="F115" s="39">
        <v>343.18</v>
      </c>
      <c r="G115" s="39">
        <v>863.97000000000025</v>
      </c>
      <c r="H115" s="39">
        <v>40</v>
      </c>
      <c r="I115" s="39">
        <v>20.000000000000021</v>
      </c>
      <c r="J115" s="38">
        <f t="shared" si="26"/>
        <v>103.94000000000001</v>
      </c>
      <c r="K115" s="38">
        <v>42.050000000000011</v>
      </c>
      <c r="L115" s="38">
        <v>33.31</v>
      </c>
      <c r="M115" s="38">
        <v>4</v>
      </c>
      <c r="N115" s="38" t="s">
        <v>17</v>
      </c>
      <c r="O115" s="38" t="s">
        <v>17</v>
      </c>
      <c r="P115" s="38">
        <v>24.58</v>
      </c>
      <c r="Q115" s="38" t="s">
        <v>17</v>
      </c>
      <c r="R115" s="38" t="s">
        <v>17</v>
      </c>
      <c r="S115" s="38" t="s">
        <v>17</v>
      </c>
      <c r="T115" s="35" t="s">
        <v>17</v>
      </c>
      <c r="U115" s="35" t="s">
        <v>17</v>
      </c>
      <c r="V115" s="31">
        <v>110</v>
      </c>
    </row>
    <row r="116" spans="1:22" s="36" customFormat="1" ht="18.95" customHeight="1" x14ac:dyDescent="0.2">
      <c r="A116" s="27">
        <v>111</v>
      </c>
      <c r="B116" s="7" t="s">
        <v>27</v>
      </c>
      <c r="C116" s="37">
        <v>703</v>
      </c>
      <c r="D116" s="39">
        <f t="shared" si="23"/>
        <v>4427.3799999999992</v>
      </c>
      <c r="E116" s="39">
        <f t="shared" si="24"/>
        <v>4148.7099999999991</v>
      </c>
      <c r="F116" s="39">
        <v>1311.39</v>
      </c>
      <c r="G116" s="39">
        <v>2644.0699999999993</v>
      </c>
      <c r="H116" s="39">
        <v>121.24999999999997</v>
      </c>
      <c r="I116" s="39">
        <v>72.000000000000014</v>
      </c>
      <c r="J116" s="38">
        <f t="shared" si="26"/>
        <v>278.67000000000007</v>
      </c>
      <c r="K116" s="38">
        <v>94.580000000000098</v>
      </c>
      <c r="L116" s="38">
        <v>92.539999999999992</v>
      </c>
      <c r="M116" s="38" t="s">
        <v>17</v>
      </c>
      <c r="N116" s="38" t="s">
        <v>17</v>
      </c>
      <c r="O116" s="38" t="s">
        <v>17</v>
      </c>
      <c r="P116" s="38">
        <v>91.549999999999983</v>
      </c>
      <c r="Q116" s="38" t="s">
        <v>17</v>
      </c>
      <c r="R116" s="38" t="s">
        <v>17</v>
      </c>
      <c r="S116" s="38" t="s">
        <v>17</v>
      </c>
      <c r="T116" s="35" t="s">
        <v>17</v>
      </c>
      <c r="U116" s="35" t="s">
        <v>17</v>
      </c>
      <c r="V116" s="31">
        <v>111</v>
      </c>
    </row>
    <row r="117" spans="1:22" s="36" customFormat="1" ht="18.95" customHeight="1" x14ac:dyDescent="0.2">
      <c r="A117" s="27">
        <v>112</v>
      </c>
      <c r="B117" s="7" t="s">
        <v>26</v>
      </c>
      <c r="C117" s="37">
        <v>581</v>
      </c>
      <c r="D117" s="39">
        <f t="shared" si="23"/>
        <v>7705.8299999999981</v>
      </c>
      <c r="E117" s="39">
        <f t="shared" si="24"/>
        <v>7115.699999999998</v>
      </c>
      <c r="F117" s="39">
        <v>3544.52</v>
      </c>
      <c r="G117" s="39">
        <v>3336.179999999998</v>
      </c>
      <c r="H117" s="39">
        <v>188.00000000000006</v>
      </c>
      <c r="I117" s="39">
        <v>46.999999999999993</v>
      </c>
      <c r="J117" s="38">
        <f t="shared" si="26"/>
        <v>590.12999999999988</v>
      </c>
      <c r="K117" s="38">
        <v>269.93000000000006</v>
      </c>
      <c r="L117" s="38">
        <v>132.50999999999988</v>
      </c>
      <c r="M117" s="38">
        <v>11.999999999999982</v>
      </c>
      <c r="N117" s="38">
        <v>38.159999999999997</v>
      </c>
      <c r="O117" s="38" t="s">
        <v>17</v>
      </c>
      <c r="P117" s="38">
        <v>121.52999999999992</v>
      </c>
      <c r="Q117" s="38">
        <v>16</v>
      </c>
      <c r="R117" s="38" t="s">
        <v>17</v>
      </c>
      <c r="S117" s="38" t="s">
        <v>17</v>
      </c>
      <c r="T117" s="35" t="s">
        <v>17</v>
      </c>
      <c r="U117" s="35" t="s">
        <v>17</v>
      </c>
      <c r="V117" s="31">
        <v>112</v>
      </c>
    </row>
    <row r="118" spans="1:22" s="36" customFormat="1" ht="18.95" customHeight="1" x14ac:dyDescent="0.2">
      <c r="A118" s="27">
        <v>113</v>
      </c>
      <c r="B118" s="7" t="s">
        <v>28</v>
      </c>
      <c r="C118" s="37">
        <v>1045</v>
      </c>
      <c r="D118" s="39">
        <f t="shared" si="23"/>
        <v>33385.159999999989</v>
      </c>
      <c r="E118" s="39">
        <f t="shared" si="24"/>
        <v>29570.619999999988</v>
      </c>
      <c r="F118" s="39">
        <v>17858.13</v>
      </c>
      <c r="G118" s="39">
        <v>11085.489999999989</v>
      </c>
      <c r="H118" s="39">
        <v>454</v>
      </c>
      <c r="I118" s="39">
        <v>172.99999999999994</v>
      </c>
      <c r="J118" s="38">
        <f t="shared" si="26"/>
        <v>3814.5400000000004</v>
      </c>
      <c r="K118" s="38">
        <v>1832.27</v>
      </c>
      <c r="L118" s="38">
        <v>986.88000000000011</v>
      </c>
      <c r="M118" s="38">
        <v>37</v>
      </c>
      <c r="N118" s="38">
        <v>364.91</v>
      </c>
      <c r="O118" s="38" t="s">
        <v>17</v>
      </c>
      <c r="P118" s="38">
        <v>553.48000000000036</v>
      </c>
      <c r="Q118" s="38">
        <v>40</v>
      </c>
      <c r="R118" s="38" t="s">
        <v>17</v>
      </c>
      <c r="S118" s="38" t="s">
        <v>17</v>
      </c>
      <c r="T118" s="35" t="s">
        <v>17</v>
      </c>
      <c r="U118" s="35" t="s">
        <v>17</v>
      </c>
      <c r="V118" s="31">
        <v>113</v>
      </c>
    </row>
    <row r="119" spans="1:22" s="36" customFormat="1" ht="18.95" customHeight="1" x14ac:dyDescent="0.2">
      <c r="A119" s="27">
        <v>114</v>
      </c>
      <c r="B119" s="7" t="s">
        <v>29</v>
      </c>
      <c r="C119" s="37">
        <v>757</v>
      </c>
      <c r="D119" s="39">
        <f t="shared" si="23"/>
        <v>52365.490000000005</v>
      </c>
      <c r="E119" s="39">
        <f t="shared" si="24"/>
        <v>44580.3</v>
      </c>
      <c r="F119" s="39">
        <v>30976.01</v>
      </c>
      <c r="G119" s="39">
        <v>12152.290000000003</v>
      </c>
      <c r="H119" s="39">
        <v>1162.0000000000014</v>
      </c>
      <c r="I119" s="39">
        <v>290.00000000000011</v>
      </c>
      <c r="J119" s="38">
        <f t="shared" si="26"/>
        <v>7785.190000000006</v>
      </c>
      <c r="K119" s="38">
        <v>5123.8700000000026</v>
      </c>
      <c r="L119" s="38">
        <v>1763.5000000000032</v>
      </c>
      <c r="M119" s="38" t="s">
        <v>17</v>
      </c>
      <c r="N119" s="38">
        <v>318.07</v>
      </c>
      <c r="O119" s="38" t="s">
        <v>17</v>
      </c>
      <c r="P119" s="38">
        <v>485.75000000000034</v>
      </c>
      <c r="Q119" s="38" t="s">
        <v>17</v>
      </c>
      <c r="R119" s="38" t="s">
        <v>17</v>
      </c>
      <c r="S119" s="38">
        <v>94</v>
      </c>
      <c r="T119" s="35" t="s">
        <v>17</v>
      </c>
      <c r="U119" s="35" t="s">
        <v>17</v>
      </c>
      <c r="V119" s="31">
        <v>114</v>
      </c>
    </row>
    <row r="120" spans="1:22" s="36" customFormat="1" ht="18.95" customHeight="1" x14ac:dyDescent="0.2">
      <c r="A120" s="27">
        <v>115</v>
      </c>
      <c r="B120" s="7" t="s">
        <v>30</v>
      </c>
      <c r="C120" s="37">
        <v>410</v>
      </c>
      <c r="D120" s="39">
        <f t="shared" si="23"/>
        <v>54650.53</v>
      </c>
      <c r="E120" s="39">
        <f t="shared" si="24"/>
        <v>42962.959999999992</v>
      </c>
      <c r="F120" s="39">
        <v>32452.44</v>
      </c>
      <c r="G120" s="39">
        <v>7673.5199999999968</v>
      </c>
      <c r="H120" s="39">
        <v>2386.9999999999986</v>
      </c>
      <c r="I120" s="39">
        <v>450.00000000000051</v>
      </c>
      <c r="J120" s="38">
        <f t="shared" si="26"/>
        <v>11687.570000000009</v>
      </c>
      <c r="K120" s="38">
        <v>8130.8700000000081</v>
      </c>
      <c r="L120" s="38">
        <v>2090.2000000000012</v>
      </c>
      <c r="M120" s="38">
        <v>293.00000000000006</v>
      </c>
      <c r="N120" s="38">
        <v>338</v>
      </c>
      <c r="O120" s="38" t="s">
        <v>17</v>
      </c>
      <c r="P120" s="38">
        <v>720.50000000000068</v>
      </c>
      <c r="Q120" s="38" t="s">
        <v>17</v>
      </c>
      <c r="R120" s="38">
        <v>114.99999999999999</v>
      </c>
      <c r="S120" s="38" t="s">
        <v>17</v>
      </c>
      <c r="T120" s="35" t="s">
        <v>17</v>
      </c>
      <c r="U120" s="35" t="s">
        <v>17</v>
      </c>
      <c r="V120" s="31">
        <v>115</v>
      </c>
    </row>
    <row r="121" spans="1:22" s="36" customFormat="1" ht="18.95" customHeight="1" x14ac:dyDescent="0.2">
      <c r="A121" s="27">
        <v>116</v>
      </c>
      <c r="B121" s="7" t="s">
        <v>31</v>
      </c>
      <c r="C121" s="37">
        <v>187</v>
      </c>
      <c r="D121" s="39">
        <f t="shared" si="23"/>
        <v>52071.94</v>
      </c>
      <c r="E121" s="39">
        <f t="shared" si="24"/>
        <v>32994.69</v>
      </c>
      <c r="F121" s="39">
        <v>25128.94</v>
      </c>
      <c r="G121" s="39">
        <v>6656.7500000000009</v>
      </c>
      <c r="H121" s="39">
        <v>1009.0000000000001</v>
      </c>
      <c r="I121" s="39">
        <v>200.00000000000006</v>
      </c>
      <c r="J121" s="38">
        <f t="shared" si="26"/>
        <v>19077.25</v>
      </c>
      <c r="K121" s="38">
        <v>12511.050000000003</v>
      </c>
      <c r="L121" s="38">
        <v>3818.1999999999994</v>
      </c>
      <c r="M121" s="38">
        <v>319.99999999999966</v>
      </c>
      <c r="N121" s="38">
        <v>2130</v>
      </c>
      <c r="O121" s="38" t="s">
        <v>17</v>
      </c>
      <c r="P121" s="38">
        <v>298.00000000000006</v>
      </c>
      <c r="Q121" s="38" t="s">
        <v>17</v>
      </c>
      <c r="R121" s="38" t="s">
        <v>17</v>
      </c>
      <c r="S121" s="38" t="s">
        <v>17</v>
      </c>
      <c r="T121" s="35" t="s">
        <v>17</v>
      </c>
      <c r="U121" s="35" t="s">
        <v>17</v>
      </c>
      <c r="V121" s="31">
        <v>116</v>
      </c>
    </row>
    <row r="122" spans="1:22" s="36" customFormat="1" ht="18.95" customHeight="1" x14ac:dyDescent="0.2">
      <c r="A122" s="27">
        <v>117</v>
      </c>
      <c r="B122" s="7" t="s">
        <v>32</v>
      </c>
      <c r="C122" s="37">
        <v>38</v>
      </c>
      <c r="D122" s="39">
        <f t="shared" si="23"/>
        <v>24909.879999999997</v>
      </c>
      <c r="E122" s="39">
        <f t="shared" si="24"/>
        <v>17955.879999999997</v>
      </c>
      <c r="F122" s="39">
        <v>13230.88</v>
      </c>
      <c r="G122" s="39">
        <v>3965</v>
      </c>
      <c r="H122" s="39" t="s">
        <v>17</v>
      </c>
      <c r="I122" s="39">
        <v>760.00000000000045</v>
      </c>
      <c r="J122" s="38">
        <f t="shared" si="26"/>
        <v>6954</v>
      </c>
      <c r="K122" s="38">
        <v>3426</v>
      </c>
      <c r="L122" s="38">
        <v>1100</v>
      </c>
      <c r="M122" s="38" t="s">
        <v>17</v>
      </c>
      <c r="N122" s="38">
        <v>2428</v>
      </c>
      <c r="O122" s="38" t="s">
        <v>17</v>
      </c>
      <c r="P122" s="38" t="s">
        <v>17</v>
      </c>
      <c r="Q122" s="38" t="s">
        <v>17</v>
      </c>
      <c r="R122" s="38" t="s">
        <v>17</v>
      </c>
      <c r="S122" s="38" t="s">
        <v>17</v>
      </c>
      <c r="T122" s="35" t="s">
        <v>17</v>
      </c>
      <c r="U122" s="35" t="s">
        <v>17</v>
      </c>
      <c r="V122" s="31">
        <v>117</v>
      </c>
    </row>
    <row r="123" spans="1:22" s="36" customFormat="1" ht="18.95" customHeight="1" x14ac:dyDescent="0.2">
      <c r="A123" s="27">
        <v>118</v>
      </c>
      <c r="B123" s="7" t="s">
        <v>0</v>
      </c>
      <c r="C123" s="37">
        <v>12</v>
      </c>
      <c r="D123" s="39">
        <f t="shared" si="23"/>
        <v>16958</v>
      </c>
      <c r="E123" s="39">
        <f t="shared" si="24"/>
        <v>13262</v>
      </c>
      <c r="F123" s="39">
        <v>13262</v>
      </c>
      <c r="G123" s="39" t="s">
        <v>17</v>
      </c>
      <c r="H123" s="39" t="s">
        <v>17</v>
      </c>
      <c r="I123" s="39" t="s">
        <v>17</v>
      </c>
      <c r="J123" s="38">
        <f t="shared" si="26"/>
        <v>3696</v>
      </c>
      <c r="K123" s="38">
        <v>3696</v>
      </c>
      <c r="L123" s="38" t="s">
        <v>17</v>
      </c>
      <c r="M123" s="38" t="s">
        <v>17</v>
      </c>
      <c r="N123" s="38" t="s">
        <v>17</v>
      </c>
      <c r="O123" s="38" t="s">
        <v>17</v>
      </c>
      <c r="P123" s="38" t="s">
        <v>17</v>
      </c>
      <c r="Q123" s="38" t="s">
        <v>17</v>
      </c>
      <c r="R123" s="38" t="s">
        <v>17</v>
      </c>
      <c r="S123" s="38" t="s">
        <v>17</v>
      </c>
      <c r="T123" s="35" t="s">
        <v>17</v>
      </c>
      <c r="U123" s="35" t="s">
        <v>17</v>
      </c>
      <c r="V123" s="31">
        <v>118</v>
      </c>
    </row>
    <row r="124" spans="1:22" s="36" customFormat="1" ht="18.95" customHeight="1" x14ac:dyDescent="0.2">
      <c r="A124" s="27">
        <v>119</v>
      </c>
      <c r="B124" s="7" t="s">
        <v>1</v>
      </c>
      <c r="C124" s="37">
        <v>8</v>
      </c>
      <c r="D124" s="39">
        <f t="shared" si="23"/>
        <v>60880</v>
      </c>
      <c r="E124" s="39">
        <f t="shared" si="24"/>
        <v>54542</v>
      </c>
      <c r="F124" s="39">
        <v>54542</v>
      </c>
      <c r="G124" s="39" t="s">
        <v>17</v>
      </c>
      <c r="H124" s="39" t="s">
        <v>17</v>
      </c>
      <c r="I124" s="39" t="s">
        <v>17</v>
      </c>
      <c r="J124" s="38">
        <f t="shared" si="26"/>
        <v>6337.9999999999991</v>
      </c>
      <c r="K124" s="38">
        <v>6337.9999999999991</v>
      </c>
      <c r="L124" s="38" t="s">
        <v>17</v>
      </c>
      <c r="M124" s="38" t="s">
        <v>17</v>
      </c>
      <c r="N124" s="38" t="s">
        <v>17</v>
      </c>
      <c r="O124" s="38" t="s">
        <v>17</v>
      </c>
      <c r="P124" s="38" t="s">
        <v>17</v>
      </c>
      <c r="Q124" s="38" t="s">
        <v>17</v>
      </c>
      <c r="R124" s="38" t="s">
        <v>17</v>
      </c>
      <c r="S124" s="38" t="s">
        <v>17</v>
      </c>
      <c r="T124" s="35" t="s">
        <v>17</v>
      </c>
      <c r="U124" s="35" t="s">
        <v>17</v>
      </c>
      <c r="V124" s="31">
        <v>119</v>
      </c>
    </row>
    <row r="125" spans="1:22" s="2" customFormat="1" ht="29.1" customHeight="1" x14ac:dyDescent="0.2">
      <c r="A125" s="27">
        <v>120</v>
      </c>
      <c r="B125" s="10" t="s">
        <v>8</v>
      </c>
      <c r="C125" s="32">
        <f>C126+C130</f>
        <v>14861</v>
      </c>
      <c r="D125" s="34">
        <f t="shared" si="23"/>
        <v>136746.98000000001</v>
      </c>
      <c r="E125" s="34">
        <f t="shared" si="24"/>
        <v>122002.31</v>
      </c>
      <c r="F125" s="34">
        <v>103806.92</v>
      </c>
      <c r="G125" s="34">
        <f t="shared" ref="G125:P125" si="33">G126+G130</f>
        <v>11062.07</v>
      </c>
      <c r="H125" s="34">
        <f t="shared" si="33"/>
        <v>7133.3200000000015</v>
      </c>
      <c r="I125" s="34" t="s">
        <v>17</v>
      </c>
      <c r="J125" s="33">
        <f t="shared" si="26"/>
        <v>14744.670000000002</v>
      </c>
      <c r="K125" s="33">
        <f t="shared" si="33"/>
        <v>4960.33</v>
      </c>
      <c r="L125" s="33">
        <f t="shared" si="33"/>
        <v>7820.5100000000011</v>
      </c>
      <c r="M125" s="33" t="s">
        <v>17</v>
      </c>
      <c r="N125" s="33">
        <v>1547.03</v>
      </c>
      <c r="O125" s="33" t="s">
        <v>17</v>
      </c>
      <c r="P125" s="33">
        <f t="shared" si="33"/>
        <v>416.80000000000018</v>
      </c>
      <c r="Q125" s="33" t="s">
        <v>17</v>
      </c>
      <c r="R125" s="33" t="s">
        <v>17</v>
      </c>
      <c r="S125" s="38" t="s">
        <v>17</v>
      </c>
      <c r="T125" s="35" t="s">
        <v>17</v>
      </c>
      <c r="U125" s="35" t="s">
        <v>17</v>
      </c>
      <c r="V125" s="31">
        <v>120</v>
      </c>
    </row>
    <row r="126" spans="1:22" s="36" customFormat="1" ht="29.1" customHeight="1" x14ac:dyDescent="0.2">
      <c r="A126" s="27">
        <v>121</v>
      </c>
      <c r="B126" s="9" t="s">
        <v>25</v>
      </c>
      <c r="C126" s="32">
        <f>SUM(C127:C129)</f>
        <v>4822</v>
      </c>
      <c r="D126" s="34">
        <f t="shared" si="23"/>
        <v>488.91</v>
      </c>
      <c r="E126" s="34">
        <f t="shared" si="24"/>
        <v>482.21000000000004</v>
      </c>
      <c r="F126" s="34">
        <v>372.41</v>
      </c>
      <c r="G126" s="34">
        <f t="shared" ref="G126:P126" si="34">SUM(G127:G129)</f>
        <v>100.92999999999998</v>
      </c>
      <c r="H126" s="34">
        <f t="shared" si="34"/>
        <v>8.8699999999999992</v>
      </c>
      <c r="I126" s="34" t="s">
        <v>17</v>
      </c>
      <c r="J126" s="33">
        <f t="shared" si="26"/>
        <v>6.7000000000000046</v>
      </c>
      <c r="K126" s="33">
        <f t="shared" si="34"/>
        <v>2.7600000000000007</v>
      </c>
      <c r="L126" s="33">
        <f t="shared" si="34"/>
        <v>3.6400000000000041</v>
      </c>
      <c r="M126" s="33" t="s">
        <v>17</v>
      </c>
      <c r="N126" s="33" t="s">
        <v>17</v>
      </c>
      <c r="O126" s="33" t="s">
        <v>17</v>
      </c>
      <c r="P126" s="33">
        <f t="shared" si="34"/>
        <v>0.3</v>
      </c>
      <c r="Q126" s="33" t="s">
        <v>17</v>
      </c>
      <c r="R126" s="33" t="s">
        <v>17</v>
      </c>
      <c r="S126" s="38" t="s">
        <v>17</v>
      </c>
      <c r="T126" s="35" t="s">
        <v>17</v>
      </c>
      <c r="U126" s="35" t="s">
        <v>17</v>
      </c>
      <c r="V126" s="31">
        <v>121</v>
      </c>
    </row>
    <row r="127" spans="1:22" s="36" customFormat="1" ht="18.95" customHeight="1" x14ac:dyDescent="0.2">
      <c r="A127" s="27">
        <v>122</v>
      </c>
      <c r="B127" s="7" t="s">
        <v>24</v>
      </c>
      <c r="C127" s="37">
        <v>3187</v>
      </c>
      <c r="D127" s="39">
        <f t="shared" si="23"/>
        <v>132.27000000000001</v>
      </c>
      <c r="E127" s="39">
        <f t="shared" si="24"/>
        <v>131.75</v>
      </c>
      <c r="F127" s="39">
        <v>100.24</v>
      </c>
      <c r="G127" s="39">
        <v>29.549999999999986</v>
      </c>
      <c r="H127" s="39">
        <v>1.9599999999999966</v>
      </c>
      <c r="I127" s="39" t="s">
        <v>17</v>
      </c>
      <c r="J127" s="38">
        <f t="shared" si="26"/>
        <v>0.52000000000000102</v>
      </c>
      <c r="K127" s="38">
        <v>0.40000000000000097</v>
      </c>
      <c r="L127" s="38">
        <v>0.12000000000000008</v>
      </c>
      <c r="M127" s="38" t="s">
        <v>17</v>
      </c>
      <c r="N127" s="38" t="s">
        <v>17</v>
      </c>
      <c r="O127" s="38" t="s">
        <v>17</v>
      </c>
      <c r="P127" s="38" t="s">
        <v>17</v>
      </c>
      <c r="Q127" s="38" t="s">
        <v>17</v>
      </c>
      <c r="R127" s="38" t="s">
        <v>17</v>
      </c>
      <c r="S127" s="38" t="s">
        <v>17</v>
      </c>
      <c r="T127" s="35" t="s">
        <v>17</v>
      </c>
      <c r="U127" s="35" t="s">
        <v>17</v>
      </c>
      <c r="V127" s="31">
        <v>122</v>
      </c>
    </row>
    <row r="128" spans="1:22" s="36" customFormat="1" ht="18.95" customHeight="1" x14ac:dyDescent="0.2">
      <c r="A128" s="27">
        <v>123</v>
      </c>
      <c r="B128" s="7" t="s">
        <v>23</v>
      </c>
      <c r="C128" s="37">
        <v>517</v>
      </c>
      <c r="D128" s="39">
        <f t="shared" si="23"/>
        <v>58.509999999999991</v>
      </c>
      <c r="E128" s="39">
        <f t="shared" si="24"/>
        <v>57.509999999999991</v>
      </c>
      <c r="F128" s="39">
        <v>46.8</v>
      </c>
      <c r="G128" s="39">
        <v>9.7499999999999929</v>
      </c>
      <c r="H128" s="39">
        <v>0.95999999999999885</v>
      </c>
      <c r="I128" s="39" t="s">
        <v>17</v>
      </c>
      <c r="J128" s="38">
        <f t="shared" si="26"/>
        <v>0.99999999999999978</v>
      </c>
      <c r="K128" s="38">
        <v>0.55999999999999983</v>
      </c>
      <c r="L128" s="38">
        <v>0.43999999999999989</v>
      </c>
      <c r="M128" s="38" t="s">
        <v>17</v>
      </c>
      <c r="N128" s="38" t="s">
        <v>17</v>
      </c>
      <c r="O128" s="38" t="s">
        <v>17</v>
      </c>
      <c r="P128" s="38" t="s">
        <v>17</v>
      </c>
      <c r="Q128" s="38" t="s">
        <v>17</v>
      </c>
      <c r="R128" s="38" t="s">
        <v>17</v>
      </c>
      <c r="S128" s="38" t="s">
        <v>17</v>
      </c>
      <c r="T128" s="35" t="s">
        <v>17</v>
      </c>
      <c r="U128" s="35" t="s">
        <v>17</v>
      </c>
      <c r="V128" s="31">
        <v>123</v>
      </c>
    </row>
    <row r="129" spans="1:22" s="36" customFormat="1" ht="18.95" customHeight="1" x14ac:dyDescent="0.2">
      <c r="A129" s="27">
        <v>124</v>
      </c>
      <c r="B129" s="7" t="s">
        <v>22</v>
      </c>
      <c r="C129" s="37">
        <v>1118</v>
      </c>
      <c r="D129" s="39">
        <f t="shared" si="23"/>
        <v>298.13</v>
      </c>
      <c r="E129" s="39">
        <f t="shared" si="24"/>
        <v>292.95</v>
      </c>
      <c r="F129" s="39">
        <v>225.37</v>
      </c>
      <c r="G129" s="39">
        <v>61.63</v>
      </c>
      <c r="H129" s="39">
        <v>5.9500000000000037</v>
      </c>
      <c r="I129" s="39" t="s">
        <v>17</v>
      </c>
      <c r="J129" s="38">
        <f t="shared" si="26"/>
        <v>5.1800000000000033</v>
      </c>
      <c r="K129" s="38">
        <v>1.7999999999999996</v>
      </c>
      <c r="L129" s="38">
        <v>3.0800000000000041</v>
      </c>
      <c r="M129" s="38" t="s">
        <v>17</v>
      </c>
      <c r="N129" s="38" t="s">
        <v>17</v>
      </c>
      <c r="O129" s="38" t="s">
        <v>17</v>
      </c>
      <c r="P129" s="38">
        <v>0.3</v>
      </c>
      <c r="Q129" s="38" t="s">
        <v>17</v>
      </c>
      <c r="R129" s="38" t="s">
        <v>17</v>
      </c>
      <c r="S129" s="38" t="s">
        <v>17</v>
      </c>
      <c r="T129" s="35" t="s">
        <v>17</v>
      </c>
      <c r="U129" s="35" t="s">
        <v>17</v>
      </c>
      <c r="V129" s="31">
        <v>124</v>
      </c>
    </row>
    <row r="130" spans="1:22" s="36" customFormat="1" ht="29.1" customHeight="1" x14ac:dyDescent="0.2">
      <c r="A130" s="27">
        <v>125</v>
      </c>
      <c r="B130" s="40" t="s">
        <v>61</v>
      </c>
      <c r="C130" s="32">
        <f>SUM(C131:C143)</f>
        <v>10039</v>
      </c>
      <c r="D130" s="34">
        <f t="shared" si="23"/>
        <v>136258.07</v>
      </c>
      <c r="E130" s="34">
        <f t="shared" si="24"/>
        <v>121520.09999999999</v>
      </c>
      <c r="F130" s="34">
        <v>103434.51</v>
      </c>
      <c r="G130" s="34">
        <f t="shared" ref="G130:P130" si="35">SUM(G131:G143)</f>
        <v>10961.14</v>
      </c>
      <c r="H130" s="34">
        <f t="shared" si="35"/>
        <v>7124.4500000000016</v>
      </c>
      <c r="I130" s="34" t="s">
        <v>17</v>
      </c>
      <c r="J130" s="33">
        <f t="shared" si="26"/>
        <v>14737.970000000001</v>
      </c>
      <c r="K130" s="33">
        <f t="shared" si="35"/>
        <v>4957.57</v>
      </c>
      <c r="L130" s="33">
        <f t="shared" si="35"/>
        <v>7816.8700000000008</v>
      </c>
      <c r="M130" s="33" t="s">
        <v>17</v>
      </c>
      <c r="N130" s="33">
        <v>1547.03</v>
      </c>
      <c r="O130" s="33" t="s">
        <v>17</v>
      </c>
      <c r="P130" s="33">
        <f t="shared" si="35"/>
        <v>416.50000000000017</v>
      </c>
      <c r="Q130" s="33" t="s">
        <v>17</v>
      </c>
      <c r="R130" s="33" t="s">
        <v>17</v>
      </c>
      <c r="S130" s="38" t="s">
        <v>17</v>
      </c>
      <c r="T130" s="35" t="s">
        <v>17</v>
      </c>
      <c r="U130" s="35" t="s">
        <v>17</v>
      </c>
      <c r="V130" s="31">
        <v>125</v>
      </c>
    </row>
    <row r="131" spans="1:22" s="36" customFormat="1" ht="18.95" customHeight="1" x14ac:dyDescent="0.2">
      <c r="A131" s="27">
        <v>126</v>
      </c>
      <c r="B131" s="7" t="s">
        <v>21</v>
      </c>
      <c r="C131" s="37">
        <v>1868</v>
      </c>
      <c r="D131" s="39">
        <f t="shared" si="23"/>
        <v>1038.9999999999995</v>
      </c>
      <c r="E131" s="39">
        <f t="shared" si="24"/>
        <v>1002.0599999999996</v>
      </c>
      <c r="F131" s="39">
        <v>770.67</v>
      </c>
      <c r="G131" s="39">
        <v>197.86999999999969</v>
      </c>
      <c r="H131" s="39">
        <v>33.519999999999989</v>
      </c>
      <c r="I131" s="39" t="s">
        <v>17</v>
      </c>
      <c r="J131" s="38">
        <f t="shared" si="26"/>
        <v>36.939999999999991</v>
      </c>
      <c r="K131" s="38">
        <v>15.689999999999982</v>
      </c>
      <c r="L131" s="38">
        <v>17.529999999999998</v>
      </c>
      <c r="M131" s="38" t="s">
        <v>17</v>
      </c>
      <c r="N131" s="38" t="s">
        <v>17</v>
      </c>
      <c r="O131" s="38" t="s">
        <v>17</v>
      </c>
      <c r="P131" s="38">
        <v>3.7200000000000117</v>
      </c>
      <c r="Q131" s="38" t="s">
        <v>17</v>
      </c>
      <c r="R131" s="38" t="s">
        <v>17</v>
      </c>
      <c r="S131" s="38" t="s">
        <v>17</v>
      </c>
      <c r="T131" s="35" t="s">
        <v>17</v>
      </c>
      <c r="U131" s="35" t="s">
        <v>17</v>
      </c>
      <c r="V131" s="31">
        <v>126</v>
      </c>
    </row>
    <row r="132" spans="1:22" s="36" customFormat="1" ht="18.95" customHeight="1" x14ac:dyDescent="0.2">
      <c r="A132" s="27">
        <v>127</v>
      </c>
      <c r="B132" s="7" t="s">
        <v>20</v>
      </c>
      <c r="C132" s="37">
        <v>2589</v>
      </c>
      <c r="D132" s="39">
        <f t="shared" si="23"/>
        <v>2888.0099999999993</v>
      </c>
      <c r="E132" s="39">
        <f t="shared" si="24"/>
        <v>2634.9099999999994</v>
      </c>
      <c r="F132" s="39">
        <v>1970.27</v>
      </c>
      <c r="G132" s="39">
        <v>497.63999999999959</v>
      </c>
      <c r="H132" s="39">
        <v>167.00000000000017</v>
      </c>
      <c r="I132" s="39" t="s">
        <v>17</v>
      </c>
      <c r="J132" s="38">
        <f t="shared" si="26"/>
        <v>253.09999999999974</v>
      </c>
      <c r="K132" s="38">
        <v>97.259999999999806</v>
      </c>
      <c r="L132" s="38">
        <v>91.919999999999831</v>
      </c>
      <c r="M132" s="38" t="s">
        <v>17</v>
      </c>
      <c r="N132" s="38">
        <v>3.03</v>
      </c>
      <c r="O132" s="38" t="s">
        <v>17</v>
      </c>
      <c r="P132" s="38">
        <v>60.890000000000107</v>
      </c>
      <c r="Q132" s="38" t="s">
        <v>17</v>
      </c>
      <c r="R132" s="38" t="s">
        <v>17</v>
      </c>
      <c r="S132" s="38" t="s">
        <v>17</v>
      </c>
      <c r="T132" s="35" t="s">
        <v>17</v>
      </c>
      <c r="U132" s="35" t="s">
        <v>17</v>
      </c>
      <c r="V132" s="31">
        <v>127</v>
      </c>
    </row>
    <row r="133" spans="1:22" s="36" customFormat="1" ht="18.95" customHeight="1" x14ac:dyDescent="0.2">
      <c r="A133" s="27">
        <v>128</v>
      </c>
      <c r="B133" s="7" t="s">
        <v>19</v>
      </c>
      <c r="C133" s="37">
        <v>1080</v>
      </c>
      <c r="D133" s="39">
        <f t="shared" si="23"/>
        <v>2263.63</v>
      </c>
      <c r="E133" s="39">
        <f t="shared" si="24"/>
        <v>2002.0800000000004</v>
      </c>
      <c r="F133" s="39">
        <v>1455.05</v>
      </c>
      <c r="G133" s="39">
        <v>356.35000000000014</v>
      </c>
      <c r="H133" s="39">
        <v>190.68000000000026</v>
      </c>
      <c r="I133" s="39" t="s">
        <v>17</v>
      </c>
      <c r="J133" s="38">
        <f t="shared" si="26"/>
        <v>261.54999999999967</v>
      </c>
      <c r="K133" s="38">
        <v>107.63999999999994</v>
      </c>
      <c r="L133" s="38">
        <v>121.3899999999997</v>
      </c>
      <c r="M133" s="38" t="s">
        <v>17</v>
      </c>
      <c r="N133" s="38" t="s">
        <v>17</v>
      </c>
      <c r="O133" s="38" t="s">
        <v>17</v>
      </c>
      <c r="P133" s="38">
        <v>32.520000000000039</v>
      </c>
      <c r="Q133" s="38" t="s">
        <v>17</v>
      </c>
      <c r="R133" s="38" t="s">
        <v>17</v>
      </c>
      <c r="S133" s="38" t="s">
        <v>17</v>
      </c>
      <c r="T133" s="35" t="s">
        <v>17</v>
      </c>
      <c r="U133" s="35" t="s">
        <v>17</v>
      </c>
      <c r="V133" s="31">
        <v>128</v>
      </c>
    </row>
    <row r="134" spans="1:22" s="36" customFormat="1" ht="18.95" customHeight="1" x14ac:dyDescent="0.2">
      <c r="A134" s="27">
        <v>129</v>
      </c>
      <c r="B134" s="7" t="s">
        <v>18</v>
      </c>
      <c r="C134" s="37">
        <v>546</v>
      </c>
      <c r="D134" s="39">
        <f t="shared" si="23"/>
        <v>1680.03</v>
      </c>
      <c r="E134" s="39">
        <f t="shared" si="24"/>
        <v>1518.72</v>
      </c>
      <c r="F134" s="39">
        <v>1117.1199999999999</v>
      </c>
      <c r="G134" s="39">
        <v>268.85000000000008</v>
      </c>
      <c r="H134" s="39">
        <v>132.74999999999991</v>
      </c>
      <c r="I134" s="39" t="s">
        <v>17</v>
      </c>
      <c r="J134" s="38">
        <f t="shared" si="26"/>
        <v>161.31000000000003</v>
      </c>
      <c r="K134" s="38">
        <v>49.159999999999968</v>
      </c>
      <c r="L134" s="38">
        <v>65.600000000000051</v>
      </c>
      <c r="M134" s="38" t="s">
        <v>17</v>
      </c>
      <c r="N134" s="38" t="s">
        <v>17</v>
      </c>
      <c r="O134" s="38" t="s">
        <v>17</v>
      </c>
      <c r="P134" s="38">
        <v>46.550000000000004</v>
      </c>
      <c r="Q134" s="38" t="s">
        <v>17</v>
      </c>
      <c r="R134" s="38" t="s">
        <v>17</v>
      </c>
      <c r="S134" s="38" t="s">
        <v>17</v>
      </c>
      <c r="T134" s="35" t="s">
        <v>17</v>
      </c>
      <c r="U134" s="35" t="s">
        <v>17</v>
      </c>
      <c r="V134" s="31">
        <v>129</v>
      </c>
    </row>
    <row r="135" spans="1:22" s="36" customFormat="1" ht="18.95" customHeight="1" x14ac:dyDescent="0.2">
      <c r="A135" s="27">
        <v>130</v>
      </c>
      <c r="B135" s="7" t="s">
        <v>7</v>
      </c>
      <c r="C135" s="37">
        <v>322</v>
      </c>
      <c r="D135" s="39">
        <f t="shared" ref="D135:D198" si="36">E135+J135</f>
        <v>1317.56</v>
      </c>
      <c r="E135" s="39">
        <f t="shared" ref="E135:E198" si="37">SUM(F135:I135)</f>
        <v>1174</v>
      </c>
      <c r="F135" s="39">
        <v>925.5</v>
      </c>
      <c r="G135" s="39">
        <v>150.49999999999994</v>
      </c>
      <c r="H135" s="39">
        <v>97.999999999999986</v>
      </c>
      <c r="I135" s="39" t="s">
        <v>17</v>
      </c>
      <c r="J135" s="38">
        <f t="shared" ref="J135:J198" si="38">SUM(K135:U135)</f>
        <v>143.56</v>
      </c>
      <c r="K135" s="38">
        <v>45.250000000000028</v>
      </c>
      <c r="L135" s="38">
        <v>77.019999999999953</v>
      </c>
      <c r="M135" s="38" t="s">
        <v>17</v>
      </c>
      <c r="N135" s="38">
        <v>4.04</v>
      </c>
      <c r="O135" s="38" t="s">
        <v>17</v>
      </c>
      <c r="P135" s="38">
        <v>17.25</v>
      </c>
      <c r="Q135" s="38" t="s">
        <v>17</v>
      </c>
      <c r="R135" s="38" t="s">
        <v>17</v>
      </c>
      <c r="S135" s="38" t="s">
        <v>17</v>
      </c>
      <c r="T135" s="35" t="s">
        <v>17</v>
      </c>
      <c r="U135" s="35" t="s">
        <v>17</v>
      </c>
      <c r="V135" s="31">
        <v>130</v>
      </c>
    </row>
    <row r="136" spans="1:22" s="36" customFormat="1" ht="18.95" customHeight="1" x14ac:dyDescent="0.2">
      <c r="A136" s="27">
        <v>131</v>
      </c>
      <c r="B136" s="7" t="s">
        <v>27</v>
      </c>
      <c r="C136" s="37">
        <v>1016</v>
      </c>
      <c r="D136" s="39">
        <f t="shared" si="36"/>
        <v>6664.2099999999991</v>
      </c>
      <c r="E136" s="39">
        <f t="shared" si="37"/>
        <v>5957.1299999999992</v>
      </c>
      <c r="F136" s="39">
        <v>4716.41</v>
      </c>
      <c r="G136" s="39">
        <v>791.71999999999957</v>
      </c>
      <c r="H136" s="39">
        <v>449.00000000000011</v>
      </c>
      <c r="I136" s="39" t="s">
        <v>17</v>
      </c>
      <c r="J136" s="38">
        <f t="shared" si="38"/>
        <v>707.07999999999993</v>
      </c>
      <c r="K136" s="38">
        <v>197.35000000000016</v>
      </c>
      <c r="L136" s="38">
        <v>420.20999999999987</v>
      </c>
      <c r="M136" s="38" t="s">
        <v>17</v>
      </c>
      <c r="N136" s="38">
        <v>23.26</v>
      </c>
      <c r="O136" s="38" t="s">
        <v>17</v>
      </c>
      <c r="P136" s="38">
        <v>66.259999999999891</v>
      </c>
      <c r="Q136" s="38" t="s">
        <v>17</v>
      </c>
      <c r="R136" s="38" t="s">
        <v>17</v>
      </c>
      <c r="S136" s="38" t="s">
        <v>17</v>
      </c>
      <c r="T136" s="35" t="s">
        <v>17</v>
      </c>
      <c r="U136" s="35" t="s">
        <v>17</v>
      </c>
      <c r="V136" s="31">
        <v>131</v>
      </c>
    </row>
    <row r="137" spans="1:22" s="36" customFormat="1" ht="18.95" customHeight="1" x14ac:dyDescent="0.2">
      <c r="A137" s="27">
        <v>132</v>
      </c>
      <c r="B137" s="7" t="s">
        <v>26</v>
      </c>
      <c r="C137" s="37">
        <v>1056</v>
      </c>
      <c r="D137" s="39">
        <f t="shared" si="36"/>
        <v>14157.32</v>
      </c>
      <c r="E137" s="39">
        <f t="shared" si="37"/>
        <v>12664.98</v>
      </c>
      <c r="F137" s="39">
        <v>10699.77</v>
      </c>
      <c r="G137" s="39">
        <v>1265.709999999998</v>
      </c>
      <c r="H137" s="39">
        <v>699.50000000000136</v>
      </c>
      <c r="I137" s="39" t="s">
        <v>17</v>
      </c>
      <c r="J137" s="38">
        <f t="shared" si="38"/>
        <v>1492.3400000000011</v>
      </c>
      <c r="K137" s="38">
        <v>615.46999999999969</v>
      </c>
      <c r="L137" s="38">
        <v>748.91000000000122</v>
      </c>
      <c r="M137" s="38" t="s">
        <v>17</v>
      </c>
      <c r="N137" s="38">
        <v>29.9</v>
      </c>
      <c r="O137" s="38" t="s">
        <v>17</v>
      </c>
      <c r="P137" s="38">
        <v>98.060000000000031</v>
      </c>
      <c r="Q137" s="38" t="s">
        <v>17</v>
      </c>
      <c r="R137" s="38" t="s">
        <v>17</v>
      </c>
      <c r="S137" s="38" t="s">
        <v>17</v>
      </c>
      <c r="T137" s="35" t="s">
        <v>17</v>
      </c>
      <c r="U137" s="35" t="s">
        <v>17</v>
      </c>
      <c r="V137" s="31">
        <v>132</v>
      </c>
    </row>
    <row r="138" spans="1:22" s="36" customFormat="1" ht="18.95" customHeight="1" x14ac:dyDescent="0.2">
      <c r="A138" s="27">
        <v>133</v>
      </c>
      <c r="B138" s="7" t="s">
        <v>28</v>
      </c>
      <c r="C138" s="37">
        <v>1043</v>
      </c>
      <c r="D138" s="39">
        <f t="shared" si="36"/>
        <v>31338.290000000005</v>
      </c>
      <c r="E138" s="39">
        <f t="shared" si="37"/>
        <v>27522.660000000003</v>
      </c>
      <c r="F138" s="39">
        <v>23712.16</v>
      </c>
      <c r="G138" s="39">
        <v>2170.5000000000041</v>
      </c>
      <c r="H138" s="39">
        <v>1639.9999999999995</v>
      </c>
      <c r="I138" s="39" t="s">
        <v>17</v>
      </c>
      <c r="J138" s="38">
        <f t="shared" si="38"/>
        <v>3815.63</v>
      </c>
      <c r="K138" s="38">
        <v>1631.7499999999993</v>
      </c>
      <c r="L138" s="38">
        <v>1873.8300000000004</v>
      </c>
      <c r="M138" s="38" t="s">
        <v>17</v>
      </c>
      <c r="N138" s="38">
        <v>218.8</v>
      </c>
      <c r="O138" s="38" t="s">
        <v>17</v>
      </c>
      <c r="P138" s="38">
        <v>91.250000000000057</v>
      </c>
      <c r="Q138" s="38" t="s">
        <v>17</v>
      </c>
      <c r="R138" s="38" t="s">
        <v>17</v>
      </c>
      <c r="S138" s="38" t="s">
        <v>17</v>
      </c>
      <c r="T138" s="35" t="s">
        <v>17</v>
      </c>
      <c r="U138" s="35" t="s">
        <v>17</v>
      </c>
      <c r="V138" s="31">
        <v>133</v>
      </c>
    </row>
    <row r="139" spans="1:22" s="36" customFormat="1" ht="18.95" customHeight="1" x14ac:dyDescent="0.2">
      <c r="A139" s="27">
        <v>134</v>
      </c>
      <c r="B139" s="7" t="s">
        <v>29</v>
      </c>
      <c r="C139" s="37">
        <v>309</v>
      </c>
      <c r="D139" s="39">
        <f t="shared" si="36"/>
        <v>20658.25</v>
      </c>
      <c r="E139" s="39">
        <f t="shared" si="37"/>
        <v>17533.419999999998</v>
      </c>
      <c r="F139" s="39">
        <v>15396.42</v>
      </c>
      <c r="G139" s="39">
        <v>1111.9999999999993</v>
      </c>
      <c r="H139" s="39">
        <v>1025.0000000000002</v>
      </c>
      <c r="I139" s="39" t="s">
        <v>17</v>
      </c>
      <c r="J139" s="38">
        <f t="shared" si="38"/>
        <v>3124.8300000000008</v>
      </c>
      <c r="K139" s="38">
        <v>1262.0000000000014</v>
      </c>
      <c r="L139" s="38">
        <v>1755.8299999999997</v>
      </c>
      <c r="M139" s="38" t="s">
        <v>17</v>
      </c>
      <c r="N139" s="38">
        <v>107</v>
      </c>
      <c r="O139" s="38" t="s">
        <v>17</v>
      </c>
      <c r="P139" s="38" t="s">
        <v>17</v>
      </c>
      <c r="Q139" s="38" t="s">
        <v>17</v>
      </c>
      <c r="R139" s="38" t="s">
        <v>17</v>
      </c>
      <c r="S139" s="38" t="s">
        <v>17</v>
      </c>
      <c r="T139" s="35" t="s">
        <v>17</v>
      </c>
      <c r="U139" s="35" t="s">
        <v>17</v>
      </c>
      <c r="V139" s="31">
        <v>134</v>
      </c>
    </row>
    <row r="140" spans="1:22" s="36" customFormat="1" ht="18.95" customHeight="1" x14ac:dyDescent="0.2">
      <c r="A140" s="27">
        <v>135</v>
      </c>
      <c r="B140" s="7" t="s">
        <v>30</v>
      </c>
      <c r="C140" s="37">
        <v>119</v>
      </c>
      <c r="D140" s="39">
        <f t="shared" si="36"/>
        <v>15171.34</v>
      </c>
      <c r="E140" s="39">
        <f t="shared" si="37"/>
        <v>13490.34</v>
      </c>
      <c r="F140" s="39">
        <v>11965.34</v>
      </c>
      <c r="G140" s="39">
        <v>749.99999999999943</v>
      </c>
      <c r="H140" s="39">
        <v>775.00000000000023</v>
      </c>
      <c r="I140" s="39" t="s">
        <v>17</v>
      </c>
      <c r="J140" s="38">
        <f t="shared" si="38"/>
        <v>1681</v>
      </c>
      <c r="K140" s="38">
        <v>611</v>
      </c>
      <c r="L140" s="38">
        <v>699</v>
      </c>
      <c r="M140" s="38" t="s">
        <v>17</v>
      </c>
      <c r="N140" s="38">
        <v>371</v>
      </c>
      <c r="O140" s="38" t="s">
        <v>17</v>
      </c>
      <c r="P140" s="38" t="s">
        <v>17</v>
      </c>
      <c r="Q140" s="38" t="s">
        <v>17</v>
      </c>
      <c r="R140" s="38" t="s">
        <v>17</v>
      </c>
      <c r="S140" s="38" t="s">
        <v>17</v>
      </c>
      <c r="T140" s="35" t="s">
        <v>17</v>
      </c>
      <c r="U140" s="35" t="s">
        <v>17</v>
      </c>
      <c r="V140" s="31">
        <v>135</v>
      </c>
    </row>
    <row r="141" spans="1:22" s="36" customFormat="1" ht="18.95" customHeight="1" x14ac:dyDescent="0.2">
      <c r="A141" s="27">
        <v>136</v>
      </c>
      <c r="B141" s="7" t="s">
        <v>31</v>
      </c>
      <c r="C141" s="37">
        <v>66</v>
      </c>
      <c r="D141" s="39">
        <f t="shared" si="36"/>
        <v>19469.43</v>
      </c>
      <c r="E141" s="39">
        <f t="shared" si="37"/>
        <v>17158.8</v>
      </c>
      <c r="F141" s="39">
        <v>15186.8</v>
      </c>
      <c r="G141" s="39">
        <v>1499.9999999999995</v>
      </c>
      <c r="H141" s="39">
        <v>471.99999999999983</v>
      </c>
      <c r="I141" s="39" t="s">
        <v>17</v>
      </c>
      <c r="J141" s="38">
        <f t="shared" si="38"/>
        <v>2310.63</v>
      </c>
      <c r="K141" s="38">
        <v>325</v>
      </c>
      <c r="L141" s="38">
        <v>1195.6299999999999</v>
      </c>
      <c r="M141" s="38" t="s">
        <v>17</v>
      </c>
      <c r="N141" s="38">
        <v>790</v>
      </c>
      <c r="O141" s="38" t="s">
        <v>17</v>
      </c>
      <c r="P141" s="38" t="s">
        <v>17</v>
      </c>
      <c r="Q141" s="38" t="s">
        <v>17</v>
      </c>
      <c r="R141" s="38" t="s">
        <v>17</v>
      </c>
      <c r="S141" s="38" t="s">
        <v>17</v>
      </c>
      <c r="T141" s="35" t="s">
        <v>17</v>
      </c>
      <c r="U141" s="35" t="s">
        <v>17</v>
      </c>
      <c r="V141" s="31">
        <v>136</v>
      </c>
    </row>
    <row r="142" spans="1:22" s="36" customFormat="1" ht="18.95" customHeight="1" x14ac:dyDescent="0.2">
      <c r="A142" s="27">
        <v>137</v>
      </c>
      <c r="B142" s="7" t="s">
        <v>32</v>
      </c>
      <c r="C142" s="37">
        <v>20</v>
      </c>
      <c r="D142" s="39">
        <f t="shared" si="36"/>
        <v>12977</v>
      </c>
      <c r="E142" s="39">
        <f t="shared" si="37"/>
        <v>12227</v>
      </c>
      <c r="F142" s="39">
        <v>8885</v>
      </c>
      <c r="G142" s="39">
        <v>1900</v>
      </c>
      <c r="H142" s="39">
        <v>1442</v>
      </c>
      <c r="I142" s="39" t="s">
        <v>17</v>
      </c>
      <c r="J142" s="38">
        <f t="shared" si="38"/>
        <v>750.00000000000011</v>
      </c>
      <c r="K142" s="38" t="s">
        <v>17</v>
      </c>
      <c r="L142" s="38">
        <v>750.00000000000011</v>
      </c>
      <c r="M142" s="38" t="s">
        <v>17</v>
      </c>
      <c r="N142" s="38" t="s">
        <v>17</v>
      </c>
      <c r="O142" s="38" t="s">
        <v>17</v>
      </c>
      <c r="P142" s="38" t="s">
        <v>17</v>
      </c>
      <c r="Q142" s="38" t="s">
        <v>17</v>
      </c>
      <c r="R142" s="38" t="s">
        <v>17</v>
      </c>
      <c r="S142" s="38" t="s">
        <v>17</v>
      </c>
      <c r="T142" s="35" t="s">
        <v>17</v>
      </c>
      <c r="U142" s="35" t="s">
        <v>17</v>
      </c>
      <c r="V142" s="31">
        <v>137</v>
      </c>
    </row>
    <row r="143" spans="1:22" s="36" customFormat="1" ht="18.95" customHeight="1" x14ac:dyDescent="0.2">
      <c r="A143" s="27">
        <v>138</v>
      </c>
      <c r="B143" s="7" t="s">
        <v>0</v>
      </c>
      <c r="C143" s="37">
        <v>5</v>
      </c>
      <c r="D143" s="39">
        <f t="shared" si="36"/>
        <v>6634</v>
      </c>
      <c r="E143" s="39">
        <f t="shared" si="37"/>
        <v>6634</v>
      </c>
      <c r="F143" s="39">
        <v>6634</v>
      </c>
      <c r="G143" s="39" t="s">
        <v>17</v>
      </c>
      <c r="H143" s="39" t="s">
        <v>17</v>
      </c>
      <c r="I143" s="39" t="s">
        <v>17</v>
      </c>
      <c r="J143" s="38">
        <f t="shared" si="38"/>
        <v>0</v>
      </c>
      <c r="K143" s="38" t="s">
        <v>17</v>
      </c>
      <c r="L143" s="38" t="s">
        <v>17</v>
      </c>
      <c r="M143" s="38" t="s">
        <v>17</v>
      </c>
      <c r="N143" s="38" t="s">
        <v>17</v>
      </c>
      <c r="O143" s="38" t="s">
        <v>17</v>
      </c>
      <c r="P143" s="38" t="s">
        <v>17</v>
      </c>
      <c r="Q143" s="38" t="s">
        <v>17</v>
      </c>
      <c r="R143" s="38" t="s">
        <v>17</v>
      </c>
      <c r="S143" s="38" t="s">
        <v>17</v>
      </c>
      <c r="T143" s="35" t="s">
        <v>17</v>
      </c>
      <c r="U143" s="35" t="s">
        <v>17</v>
      </c>
      <c r="V143" s="31">
        <v>138</v>
      </c>
    </row>
    <row r="144" spans="1:22" s="2" customFormat="1" ht="29.1" customHeight="1" x14ac:dyDescent="0.2">
      <c r="A144" s="27">
        <v>139</v>
      </c>
      <c r="B144" s="9" t="s">
        <v>9</v>
      </c>
      <c r="C144" s="32">
        <f>C145+C149</f>
        <v>17776</v>
      </c>
      <c r="D144" s="34">
        <f t="shared" si="36"/>
        <v>226776.4</v>
      </c>
      <c r="E144" s="34">
        <f t="shared" si="37"/>
        <v>186076.57</v>
      </c>
      <c r="F144" s="34">
        <v>159268.16</v>
      </c>
      <c r="G144" s="34">
        <f t="shared" ref="G144:P144" si="39">G145+G149</f>
        <v>8540.0099999999984</v>
      </c>
      <c r="H144" s="34">
        <f t="shared" si="39"/>
        <v>18268.400000000005</v>
      </c>
      <c r="I144" s="34" t="s">
        <v>17</v>
      </c>
      <c r="J144" s="33">
        <f t="shared" si="38"/>
        <v>40699.829999999994</v>
      </c>
      <c r="K144" s="33">
        <f t="shared" si="39"/>
        <v>14893.470000000003</v>
      </c>
      <c r="L144" s="33">
        <f t="shared" si="39"/>
        <v>23248.439999999991</v>
      </c>
      <c r="M144" s="33" t="s">
        <v>17</v>
      </c>
      <c r="N144" s="33">
        <v>1968.72</v>
      </c>
      <c r="O144" s="33" t="s">
        <v>17</v>
      </c>
      <c r="P144" s="33">
        <f t="shared" si="39"/>
        <v>589.20000000000039</v>
      </c>
      <c r="Q144" s="33" t="s">
        <v>17</v>
      </c>
      <c r="R144" s="33" t="s">
        <v>17</v>
      </c>
      <c r="S144" s="38" t="s">
        <v>17</v>
      </c>
      <c r="T144" s="35" t="s">
        <v>17</v>
      </c>
      <c r="U144" s="35" t="s">
        <v>17</v>
      </c>
      <c r="V144" s="31">
        <v>139</v>
      </c>
    </row>
    <row r="145" spans="1:22" s="36" customFormat="1" ht="29.1" customHeight="1" x14ac:dyDescent="0.2">
      <c r="A145" s="27">
        <v>140</v>
      </c>
      <c r="B145" s="9" t="s">
        <v>25</v>
      </c>
      <c r="C145" s="32">
        <f>SUM(C146:C148)</f>
        <v>7519</v>
      </c>
      <c r="D145" s="34">
        <f t="shared" si="36"/>
        <v>647.2399999999999</v>
      </c>
      <c r="E145" s="34">
        <f t="shared" si="37"/>
        <v>636.31999999999994</v>
      </c>
      <c r="F145" s="34">
        <v>522.26</v>
      </c>
      <c r="G145" s="34">
        <f t="shared" ref="G145:P145" si="40">SUM(G146:G148)</f>
        <v>99.479999999999905</v>
      </c>
      <c r="H145" s="34">
        <f t="shared" si="40"/>
        <v>14.580000000000002</v>
      </c>
      <c r="I145" s="34" t="s">
        <v>17</v>
      </c>
      <c r="J145" s="33">
        <f t="shared" si="38"/>
        <v>10.920000000000009</v>
      </c>
      <c r="K145" s="33">
        <f t="shared" si="40"/>
        <v>5.8700000000000063</v>
      </c>
      <c r="L145" s="33">
        <f t="shared" si="40"/>
        <v>3.6500000000000012</v>
      </c>
      <c r="M145" s="33" t="s">
        <v>17</v>
      </c>
      <c r="N145" s="33" t="s">
        <v>17</v>
      </c>
      <c r="O145" s="33" t="s">
        <v>17</v>
      </c>
      <c r="P145" s="33">
        <f t="shared" si="40"/>
        <v>1.4000000000000019</v>
      </c>
      <c r="Q145" s="33" t="s">
        <v>17</v>
      </c>
      <c r="R145" s="33" t="s">
        <v>17</v>
      </c>
      <c r="S145" s="38" t="s">
        <v>17</v>
      </c>
      <c r="T145" s="35" t="s">
        <v>17</v>
      </c>
      <c r="U145" s="35" t="s">
        <v>17</v>
      </c>
      <c r="V145" s="31">
        <v>140</v>
      </c>
    </row>
    <row r="146" spans="1:22" s="36" customFormat="1" ht="18.95" customHeight="1" x14ac:dyDescent="0.2">
      <c r="A146" s="27">
        <v>141</v>
      </c>
      <c r="B146" s="7" t="s">
        <v>24</v>
      </c>
      <c r="C146" s="37">
        <v>5412</v>
      </c>
      <c r="D146" s="39">
        <f t="shared" si="36"/>
        <v>206.14</v>
      </c>
      <c r="E146" s="39">
        <f t="shared" si="37"/>
        <v>205.54</v>
      </c>
      <c r="F146" s="39">
        <v>171.33</v>
      </c>
      <c r="G146" s="39">
        <v>31.989999999999966</v>
      </c>
      <c r="H146" s="39">
        <v>2.2199999999999975</v>
      </c>
      <c r="I146" s="39" t="s">
        <v>17</v>
      </c>
      <c r="J146" s="38">
        <f t="shared" si="38"/>
        <v>0.60000000000000109</v>
      </c>
      <c r="K146" s="38">
        <v>0.42000000000000043</v>
      </c>
      <c r="L146" s="38">
        <v>0.18000000000000063</v>
      </c>
      <c r="M146" s="38" t="s">
        <v>17</v>
      </c>
      <c r="N146" s="38" t="s">
        <v>17</v>
      </c>
      <c r="O146" s="38" t="s">
        <v>17</v>
      </c>
      <c r="P146" s="38" t="s">
        <v>17</v>
      </c>
      <c r="Q146" s="38" t="s">
        <v>17</v>
      </c>
      <c r="R146" s="38" t="s">
        <v>17</v>
      </c>
      <c r="S146" s="38" t="s">
        <v>17</v>
      </c>
      <c r="T146" s="35" t="s">
        <v>17</v>
      </c>
      <c r="U146" s="35" t="s">
        <v>17</v>
      </c>
      <c r="V146" s="31">
        <v>141</v>
      </c>
    </row>
    <row r="147" spans="1:22" s="36" customFormat="1" ht="18.95" customHeight="1" x14ac:dyDescent="0.2">
      <c r="A147" s="27">
        <v>142</v>
      </c>
      <c r="B147" s="7" t="s">
        <v>23</v>
      </c>
      <c r="C147" s="37">
        <v>863</v>
      </c>
      <c r="D147" s="39">
        <f t="shared" si="36"/>
        <v>96.839999999999989</v>
      </c>
      <c r="E147" s="39">
        <f t="shared" si="37"/>
        <v>95.179999999999993</v>
      </c>
      <c r="F147" s="39">
        <v>81.569999999999993</v>
      </c>
      <c r="G147" s="39">
        <v>12.129999999999992</v>
      </c>
      <c r="H147" s="39">
        <v>1.4800000000000006</v>
      </c>
      <c r="I147" s="39" t="s">
        <v>17</v>
      </c>
      <c r="J147" s="38">
        <f t="shared" si="38"/>
        <v>1.6599999999999993</v>
      </c>
      <c r="K147" s="38">
        <v>1.0799999999999996</v>
      </c>
      <c r="L147" s="38">
        <v>0.57999999999999963</v>
      </c>
      <c r="M147" s="38" t="s">
        <v>17</v>
      </c>
      <c r="N147" s="38" t="s">
        <v>17</v>
      </c>
      <c r="O147" s="38" t="s">
        <v>17</v>
      </c>
      <c r="P147" s="38" t="s">
        <v>17</v>
      </c>
      <c r="Q147" s="38" t="s">
        <v>17</v>
      </c>
      <c r="R147" s="38" t="s">
        <v>17</v>
      </c>
      <c r="S147" s="38" t="s">
        <v>17</v>
      </c>
      <c r="T147" s="35" t="s">
        <v>17</v>
      </c>
      <c r="U147" s="35" t="s">
        <v>17</v>
      </c>
      <c r="V147" s="31">
        <v>142</v>
      </c>
    </row>
    <row r="148" spans="1:22" s="36" customFormat="1" ht="18.95" customHeight="1" x14ac:dyDescent="0.2">
      <c r="A148" s="27">
        <v>143</v>
      </c>
      <c r="B148" s="7" t="s">
        <v>22</v>
      </c>
      <c r="C148" s="37">
        <v>1244</v>
      </c>
      <c r="D148" s="39">
        <f t="shared" si="36"/>
        <v>344.26</v>
      </c>
      <c r="E148" s="39">
        <f t="shared" si="37"/>
        <v>335.59999999999997</v>
      </c>
      <c r="F148" s="39">
        <v>269.36</v>
      </c>
      <c r="G148" s="39">
        <v>55.35999999999995</v>
      </c>
      <c r="H148" s="39">
        <v>10.880000000000004</v>
      </c>
      <c r="I148" s="39" t="s">
        <v>17</v>
      </c>
      <c r="J148" s="38">
        <f t="shared" si="38"/>
        <v>8.660000000000009</v>
      </c>
      <c r="K148" s="38">
        <v>4.3700000000000063</v>
      </c>
      <c r="L148" s="38">
        <v>2.890000000000001</v>
      </c>
      <c r="M148" s="38" t="s">
        <v>17</v>
      </c>
      <c r="N148" s="38" t="s">
        <v>17</v>
      </c>
      <c r="O148" s="38" t="s">
        <v>17</v>
      </c>
      <c r="P148" s="38">
        <v>1.4000000000000019</v>
      </c>
      <c r="Q148" s="38" t="s">
        <v>17</v>
      </c>
      <c r="R148" s="38" t="s">
        <v>17</v>
      </c>
      <c r="S148" s="38" t="s">
        <v>17</v>
      </c>
      <c r="T148" s="35" t="s">
        <v>17</v>
      </c>
      <c r="U148" s="35" t="s">
        <v>17</v>
      </c>
      <c r="V148" s="31">
        <v>143</v>
      </c>
    </row>
    <row r="149" spans="1:22" s="36" customFormat="1" ht="29.1" customHeight="1" x14ac:dyDescent="0.2">
      <c r="A149" s="27">
        <v>144</v>
      </c>
      <c r="B149" s="40" t="s">
        <v>61</v>
      </c>
      <c r="C149" s="32">
        <f>SUM(C150:C163)</f>
        <v>10257</v>
      </c>
      <c r="D149" s="34">
        <f t="shared" si="36"/>
        <v>226129.16</v>
      </c>
      <c r="E149" s="34">
        <f t="shared" si="37"/>
        <v>185440.25</v>
      </c>
      <c r="F149" s="34">
        <v>158745.9</v>
      </c>
      <c r="G149" s="34">
        <f t="shared" ref="G149:P149" si="41">SUM(G150:G163)</f>
        <v>8440.5299999999988</v>
      </c>
      <c r="H149" s="34">
        <f t="shared" si="41"/>
        <v>18253.820000000003</v>
      </c>
      <c r="I149" s="34" t="s">
        <v>17</v>
      </c>
      <c r="J149" s="33">
        <f t="shared" si="38"/>
        <v>40688.909999999996</v>
      </c>
      <c r="K149" s="33">
        <f t="shared" si="41"/>
        <v>14887.600000000002</v>
      </c>
      <c r="L149" s="33">
        <f t="shared" si="41"/>
        <v>23244.78999999999</v>
      </c>
      <c r="M149" s="33" t="s">
        <v>17</v>
      </c>
      <c r="N149" s="33">
        <v>1968.72</v>
      </c>
      <c r="O149" s="33" t="s">
        <v>17</v>
      </c>
      <c r="P149" s="33">
        <f t="shared" si="41"/>
        <v>587.80000000000041</v>
      </c>
      <c r="Q149" s="33" t="s">
        <v>17</v>
      </c>
      <c r="R149" s="33" t="s">
        <v>17</v>
      </c>
      <c r="S149" s="38" t="s">
        <v>17</v>
      </c>
      <c r="T149" s="35" t="s">
        <v>17</v>
      </c>
      <c r="U149" s="35" t="s">
        <v>17</v>
      </c>
      <c r="V149" s="31">
        <v>144</v>
      </c>
    </row>
    <row r="150" spans="1:22" s="36" customFormat="1" ht="18.95" customHeight="1" x14ac:dyDescent="0.2">
      <c r="A150" s="27">
        <v>145</v>
      </c>
      <c r="B150" s="7" t="s">
        <v>21</v>
      </c>
      <c r="C150" s="37">
        <v>1745</v>
      </c>
      <c r="D150" s="39">
        <f t="shared" si="36"/>
        <v>991.04000000000042</v>
      </c>
      <c r="E150" s="39">
        <f t="shared" si="37"/>
        <v>964.02000000000044</v>
      </c>
      <c r="F150" s="39">
        <v>773.77</v>
      </c>
      <c r="G150" s="39">
        <v>156.89000000000027</v>
      </c>
      <c r="H150" s="39">
        <v>33.360000000000085</v>
      </c>
      <c r="I150" s="39" t="s">
        <v>17</v>
      </c>
      <c r="J150" s="38">
        <f t="shared" si="38"/>
        <v>27.020000000000039</v>
      </c>
      <c r="K150" s="38">
        <v>11.530000000000014</v>
      </c>
      <c r="L150" s="38">
        <v>12.440000000000021</v>
      </c>
      <c r="M150" s="38" t="s">
        <v>17</v>
      </c>
      <c r="N150" s="38" t="s">
        <v>17</v>
      </c>
      <c r="O150" s="38" t="s">
        <v>17</v>
      </c>
      <c r="P150" s="38">
        <v>3.0500000000000047</v>
      </c>
      <c r="Q150" s="38" t="s">
        <v>17</v>
      </c>
      <c r="R150" s="38" t="s">
        <v>17</v>
      </c>
      <c r="S150" s="38" t="s">
        <v>17</v>
      </c>
      <c r="T150" s="35" t="s">
        <v>17</v>
      </c>
      <c r="U150" s="35" t="s">
        <v>17</v>
      </c>
      <c r="V150" s="31">
        <v>145</v>
      </c>
    </row>
    <row r="151" spans="1:22" s="36" customFormat="1" ht="18.95" customHeight="1" x14ac:dyDescent="0.2">
      <c r="A151" s="27">
        <v>146</v>
      </c>
      <c r="B151" s="7" t="s">
        <v>20</v>
      </c>
      <c r="C151" s="37">
        <v>2237</v>
      </c>
      <c r="D151" s="39">
        <f t="shared" si="36"/>
        <v>2436.0300000000002</v>
      </c>
      <c r="E151" s="39">
        <f t="shared" si="37"/>
        <v>2275.2900000000004</v>
      </c>
      <c r="F151" s="39">
        <v>1817.04</v>
      </c>
      <c r="G151" s="39">
        <v>341.52000000000021</v>
      </c>
      <c r="H151" s="39">
        <v>116.7299999999999</v>
      </c>
      <c r="I151" s="39" t="s">
        <v>17</v>
      </c>
      <c r="J151" s="38">
        <f t="shared" si="38"/>
        <v>160.73999999999984</v>
      </c>
      <c r="K151" s="38">
        <v>67.180000000000035</v>
      </c>
      <c r="L151" s="38">
        <v>79.579999999999814</v>
      </c>
      <c r="M151" s="38" t="s">
        <v>17</v>
      </c>
      <c r="N151" s="38">
        <v>1.31</v>
      </c>
      <c r="O151" s="38" t="s">
        <v>17</v>
      </c>
      <c r="P151" s="38">
        <v>12.670000000000002</v>
      </c>
      <c r="Q151" s="38" t="s">
        <v>17</v>
      </c>
      <c r="R151" s="38" t="s">
        <v>17</v>
      </c>
      <c r="S151" s="38" t="s">
        <v>17</v>
      </c>
      <c r="T151" s="35" t="s">
        <v>17</v>
      </c>
      <c r="U151" s="35" t="s">
        <v>17</v>
      </c>
      <c r="V151" s="31">
        <v>146</v>
      </c>
    </row>
    <row r="152" spans="1:22" s="36" customFormat="1" ht="18.95" customHeight="1" x14ac:dyDescent="0.2">
      <c r="A152" s="27">
        <v>147</v>
      </c>
      <c r="B152" s="7" t="s">
        <v>19</v>
      </c>
      <c r="C152" s="37">
        <v>891</v>
      </c>
      <c r="D152" s="39">
        <f t="shared" si="36"/>
        <v>1859.9199999999996</v>
      </c>
      <c r="E152" s="39">
        <f t="shared" si="37"/>
        <v>1715.0999999999995</v>
      </c>
      <c r="F152" s="39">
        <v>1328.19</v>
      </c>
      <c r="G152" s="39">
        <v>275.63999999999965</v>
      </c>
      <c r="H152" s="39">
        <v>111.26999999999984</v>
      </c>
      <c r="I152" s="39" t="s">
        <v>17</v>
      </c>
      <c r="J152" s="38">
        <f t="shared" si="38"/>
        <v>144.82000000000005</v>
      </c>
      <c r="K152" s="38">
        <v>55.000000000000021</v>
      </c>
      <c r="L152" s="38">
        <v>66.770000000000053</v>
      </c>
      <c r="M152" s="38" t="s">
        <v>17</v>
      </c>
      <c r="N152" s="38" t="s">
        <v>17</v>
      </c>
      <c r="O152" s="38" t="s">
        <v>17</v>
      </c>
      <c r="P152" s="38">
        <v>23.049999999999994</v>
      </c>
      <c r="Q152" s="38" t="s">
        <v>17</v>
      </c>
      <c r="R152" s="38" t="s">
        <v>17</v>
      </c>
      <c r="S152" s="38" t="s">
        <v>17</v>
      </c>
      <c r="T152" s="35" t="s">
        <v>17</v>
      </c>
      <c r="U152" s="35" t="s">
        <v>17</v>
      </c>
      <c r="V152" s="31">
        <v>147</v>
      </c>
    </row>
    <row r="153" spans="1:22" s="36" customFormat="1" ht="18.95" customHeight="1" x14ac:dyDescent="0.2">
      <c r="A153" s="27">
        <v>148</v>
      </c>
      <c r="B153" s="7" t="s">
        <v>18</v>
      </c>
      <c r="C153" s="37">
        <v>478</v>
      </c>
      <c r="D153" s="39">
        <f t="shared" si="36"/>
        <v>1483.2899999999997</v>
      </c>
      <c r="E153" s="39">
        <f t="shared" si="37"/>
        <v>1327.4799999999998</v>
      </c>
      <c r="F153" s="39">
        <v>1012.3</v>
      </c>
      <c r="G153" s="39">
        <v>174.46999999999989</v>
      </c>
      <c r="H153" s="39">
        <v>140.71000000000004</v>
      </c>
      <c r="I153" s="39" t="s">
        <v>17</v>
      </c>
      <c r="J153" s="38">
        <f t="shared" si="38"/>
        <v>155.80999999999997</v>
      </c>
      <c r="K153" s="38">
        <v>62.239999999999952</v>
      </c>
      <c r="L153" s="38">
        <v>75.099999999999994</v>
      </c>
      <c r="M153" s="38" t="s">
        <v>17</v>
      </c>
      <c r="N153" s="38" t="s">
        <v>17</v>
      </c>
      <c r="O153" s="38" t="s">
        <v>17</v>
      </c>
      <c r="P153" s="38">
        <v>18.47000000000002</v>
      </c>
      <c r="Q153" s="38" t="s">
        <v>17</v>
      </c>
      <c r="R153" s="38" t="s">
        <v>17</v>
      </c>
      <c r="S153" s="38" t="s">
        <v>17</v>
      </c>
      <c r="T153" s="35" t="s">
        <v>17</v>
      </c>
      <c r="U153" s="35" t="s">
        <v>17</v>
      </c>
      <c r="V153" s="31">
        <v>148</v>
      </c>
    </row>
    <row r="154" spans="1:22" s="36" customFormat="1" ht="18.95" customHeight="1" x14ac:dyDescent="0.2">
      <c r="A154" s="27">
        <v>149</v>
      </c>
      <c r="B154" s="7" t="s">
        <v>7</v>
      </c>
      <c r="C154" s="37">
        <v>301</v>
      </c>
      <c r="D154" s="39">
        <f t="shared" si="36"/>
        <v>1227.1299999999999</v>
      </c>
      <c r="E154" s="39">
        <f t="shared" si="37"/>
        <v>1061.6299999999999</v>
      </c>
      <c r="F154" s="39">
        <v>829.03</v>
      </c>
      <c r="G154" s="39">
        <v>113.39999999999999</v>
      </c>
      <c r="H154" s="39">
        <v>119.2</v>
      </c>
      <c r="I154" s="39" t="s">
        <v>17</v>
      </c>
      <c r="J154" s="38">
        <f t="shared" si="38"/>
        <v>165.50000000000006</v>
      </c>
      <c r="K154" s="38">
        <v>66.900000000000077</v>
      </c>
      <c r="L154" s="38">
        <v>86.499999999999986</v>
      </c>
      <c r="M154" s="38" t="s">
        <v>17</v>
      </c>
      <c r="N154" s="38" t="s">
        <v>17</v>
      </c>
      <c r="O154" s="38" t="s">
        <v>17</v>
      </c>
      <c r="P154" s="38">
        <v>12.099999999999996</v>
      </c>
      <c r="Q154" s="38" t="s">
        <v>17</v>
      </c>
      <c r="R154" s="38" t="s">
        <v>17</v>
      </c>
      <c r="S154" s="38" t="s">
        <v>17</v>
      </c>
      <c r="T154" s="35" t="s">
        <v>17</v>
      </c>
      <c r="U154" s="35" t="s">
        <v>17</v>
      </c>
      <c r="V154" s="31">
        <v>149</v>
      </c>
    </row>
    <row r="155" spans="1:22" s="36" customFormat="1" ht="18.95" customHeight="1" x14ac:dyDescent="0.2">
      <c r="A155" s="27">
        <v>150</v>
      </c>
      <c r="B155" s="7" t="s">
        <v>27</v>
      </c>
      <c r="C155" s="37">
        <v>994</v>
      </c>
      <c r="D155" s="39">
        <f t="shared" si="36"/>
        <v>6652.83</v>
      </c>
      <c r="E155" s="39">
        <f t="shared" si="37"/>
        <v>5992.93</v>
      </c>
      <c r="F155" s="39">
        <v>4774.51</v>
      </c>
      <c r="G155" s="39">
        <v>529.9</v>
      </c>
      <c r="H155" s="39">
        <v>688.52000000000055</v>
      </c>
      <c r="I155" s="39" t="s">
        <v>17</v>
      </c>
      <c r="J155" s="38">
        <f t="shared" si="38"/>
        <v>659.89999999999941</v>
      </c>
      <c r="K155" s="38">
        <v>188.57999999999993</v>
      </c>
      <c r="L155" s="38">
        <v>410.11999999999949</v>
      </c>
      <c r="M155" s="38" t="s">
        <v>17</v>
      </c>
      <c r="N155" s="38">
        <v>32.96</v>
      </c>
      <c r="O155" s="38" t="s">
        <v>17</v>
      </c>
      <c r="P155" s="38">
        <v>28.239999999999984</v>
      </c>
      <c r="Q155" s="38" t="s">
        <v>17</v>
      </c>
      <c r="R155" s="38" t="s">
        <v>17</v>
      </c>
      <c r="S155" s="38" t="s">
        <v>17</v>
      </c>
      <c r="T155" s="35" t="s">
        <v>17</v>
      </c>
      <c r="U155" s="35" t="s">
        <v>17</v>
      </c>
      <c r="V155" s="31">
        <v>150</v>
      </c>
    </row>
    <row r="156" spans="1:22" s="36" customFormat="1" ht="18.95" customHeight="1" x14ac:dyDescent="0.2">
      <c r="A156" s="27">
        <v>151</v>
      </c>
      <c r="B156" s="7" t="s">
        <v>26</v>
      </c>
      <c r="C156" s="37">
        <v>1157</v>
      </c>
      <c r="D156" s="39">
        <f t="shared" si="36"/>
        <v>15708.710000000001</v>
      </c>
      <c r="E156" s="39">
        <f t="shared" si="37"/>
        <v>14138.490000000002</v>
      </c>
      <c r="F156" s="39">
        <v>11617.35</v>
      </c>
      <c r="G156" s="39">
        <v>848.61000000000047</v>
      </c>
      <c r="H156" s="39">
        <v>1672.5300000000002</v>
      </c>
      <c r="I156" s="39" t="s">
        <v>17</v>
      </c>
      <c r="J156" s="38">
        <f t="shared" si="38"/>
        <v>1570.22</v>
      </c>
      <c r="K156" s="38">
        <v>311.57</v>
      </c>
      <c r="L156" s="38">
        <v>1135.0900000000001</v>
      </c>
      <c r="M156" s="38" t="s">
        <v>17</v>
      </c>
      <c r="N156" s="38">
        <v>71.5</v>
      </c>
      <c r="O156" s="38" t="s">
        <v>17</v>
      </c>
      <c r="P156" s="38">
        <v>52.060000000000031</v>
      </c>
      <c r="Q156" s="38" t="s">
        <v>17</v>
      </c>
      <c r="R156" s="38" t="s">
        <v>17</v>
      </c>
      <c r="S156" s="38" t="s">
        <v>17</v>
      </c>
      <c r="T156" s="35" t="s">
        <v>17</v>
      </c>
      <c r="U156" s="35" t="s">
        <v>17</v>
      </c>
      <c r="V156" s="31">
        <v>151</v>
      </c>
    </row>
    <row r="157" spans="1:22" s="36" customFormat="1" ht="18.95" customHeight="1" x14ac:dyDescent="0.2">
      <c r="A157" s="27">
        <v>152</v>
      </c>
      <c r="B157" s="7" t="s">
        <v>28</v>
      </c>
      <c r="C157" s="37">
        <v>1299</v>
      </c>
      <c r="D157" s="39">
        <f t="shared" si="36"/>
        <v>39337.399999999994</v>
      </c>
      <c r="E157" s="39">
        <f t="shared" si="37"/>
        <v>33861.030000000006</v>
      </c>
      <c r="F157" s="39">
        <v>28023.15</v>
      </c>
      <c r="G157" s="39">
        <v>1241.0000000000002</v>
      </c>
      <c r="H157" s="39">
        <v>4596.8800000000065</v>
      </c>
      <c r="I157" s="39" t="s">
        <v>17</v>
      </c>
      <c r="J157" s="38">
        <f t="shared" si="38"/>
        <v>5476.3699999999917</v>
      </c>
      <c r="K157" s="38">
        <v>1676.3499999999981</v>
      </c>
      <c r="L157" s="38">
        <v>3197.6699999999928</v>
      </c>
      <c r="M157" s="38" t="s">
        <v>17</v>
      </c>
      <c r="N157" s="38">
        <v>376.2</v>
      </c>
      <c r="O157" s="38" t="s">
        <v>17</v>
      </c>
      <c r="P157" s="38">
        <v>226.15000000000035</v>
      </c>
      <c r="Q157" s="38" t="s">
        <v>17</v>
      </c>
      <c r="R157" s="38" t="s">
        <v>17</v>
      </c>
      <c r="S157" s="38" t="s">
        <v>17</v>
      </c>
      <c r="T157" s="35" t="s">
        <v>17</v>
      </c>
      <c r="U157" s="35" t="s">
        <v>17</v>
      </c>
      <c r="V157" s="31">
        <v>152</v>
      </c>
    </row>
    <row r="158" spans="1:22" s="36" customFormat="1" ht="18.95" customHeight="1" x14ac:dyDescent="0.2">
      <c r="A158" s="27">
        <v>153</v>
      </c>
      <c r="B158" s="7" t="s">
        <v>29</v>
      </c>
      <c r="C158" s="37">
        <v>628</v>
      </c>
      <c r="D158" s="39">
        <f t="shared" si="36"/>
        <v>42810.200000000004</v>
      </c>
      <c r="E158" s="39">
        <f t="shared" si="37"/>
        <v>36030.93</v>
      </c>
      <c r="F158" s="39">
        <v>29434.31</v>
      </c>
      <c r="G158" s="39">
        <v>1332.0999999999988</v>
      </c>
      <c r="H158" s="39">
        <v>5264.5199999999986</v>
      </c>
      <c r="I158" s="39" t="s">
        <v>17</v>
      </c>
      <c r="J158" s="38">
        <f t="shared" si="38"/>
        <v>6779.2700000000013</v>
      </c>
      <c r="K158" s="38">
        <v>1909.1100000000013</v>
      </c>
      <c r="L158" s="38">
        <v>4362.1499999999996</v>
      </c>
      <c r="M158" s="38" t="s">
        <v>17</v>
      </c>
      <c r="N158" s="38">
        <v>296</v>
      </c>
      <c r="O158" s="38" t="s">
        <v>17</v>
      </c>
      <c r="P158" s="38">
        <v>212.00999999999993</v>
      </c>
      <c r="Q158" s="38" t="s">
        <v>17</v>
      </c>
      <c r="R158" s="38" t="s">
        <v>17</v>
      </c>
      <c r="S158" s="38" t="s">
        <v>17</v>
      </c>
      <c r="T158" s="35" t="s">
        <v>17</v>
      </c>
      <c r="U158" s="35" t="s">
        <v>17</v>
      </c>
      <c r="V158" s="31">
        <v>153</v>
      </c>
    </row>
    <row r="159" spans="1:22" s="36" customFormat="1" ht="18.95" customHeight="1" x14ac:dyDescent="0.2">
      <c r="A159" s="27">
        <v>154</v>
      </c>
      <c r="B159" s="7" t="s">
        <v>30</v>
      </c>
      <c r="C159" s="37">
        <v>341</v>
      </c>
      <c r="D159" s="39">
        <f t="shared" si="36"/>
        <v>45180.899999999994</v>
      </c>
      <c r="E159" s="39">
        <f t="shared" si="37"/>
        <v>34114.799999999996</v>
      </c>
      <c r="F159" s="39">
        <v>29263.7</v>
      </c>
      <c r="G159" s="39">
        <v>1327.0000000000002</v>
      </c>
      <c r="H159" s="39">
        <v>3524.0999999999972</v>
      </c>
      <c r="I159" s="39" t="s">
        <v>17</v>
      </c>
      <c r="J159" s="38">
        <f t="shared" si="38"/>
        <v>11066.100000000002</v>
      </c>
      <c r="K159" s="38">
        <v>3571.2000000000007</v>
      </c>
      <c r="L159" s="38">
        <v>7216.1500000000005</v>
      </c>
      <c r="M159" s="38" t="s">
        <v>17</v>
      </c>
      <c r="N159" s="38">
        <v>278.75</v>
      </c>
      <c r="O159" s="38" t="s">
        <v>17</v>
      </c>
      <c r="P159" s="38" t="s">
        <v>17</v>
      </c>
      <c r="Q159" s="38" t="s">
        <v>17</v>
      </c>
      <c r="R159" s="38" t="s">
        <v>17</v>
      </c>
      <c r="S159" s="38" t="s">
        <v>17</v>
      </c>
      <c r="T159" s="35" t="s">
        <v>17</v>
      </c>
      <c r="U159" s="35" t="s">
        <v>17</v>
      </c>
      <c r="V159" s="31">
        <v>154</v>
      </c>
    </row>
    <row r="160" spans="1:22" s="36" customFormat="1" ht="18.95" customHeight="1" x14ac:dyDescent="0.2">
      <c r="A160" s="27">
        <v>155</v>
      </c>
      <c r="B160" s="7" t="s">
        <v>31</v>
      </c>
      <c r="C160" s="37">
        <v>158</v>
      </c>
      <c r="D160" s="39">
        <f t="shared" si="36"/>
        <v>45660.710000000006</v>
      </c>
      <c r="E160" s="39">
        <f t="shared" si="37"/>
        <v>34524.550000000003</v>
      </c>
      <c r="F160" s="39">
        <v>31838.55</v>
      </c>
      <c r="G160" s="39">
        <v>699.99999999999989</v>
      </c>
      <c r="H160" s="39">
        <v>1986.0000000000005</v>
      </c>
      <c r="I160" s="39" t="s">
        <v>17</v>
      </c>
      <c r="J160" s="38">
        <f t="shared" si="38"/>
        <v>11136.16</v>
      </c>
      <c r="K160" s="38">
        <v>4180.9400000000023</v>
      </c>
      <c r="L160" s="38">
        <v>6043.2199999999966</v>
      </c>
      <c r="M160" s="38" t="s">
        <v>17</v>
      </c>
      <c r="N160" s="38">
        <v>912</v>
      </c>
      <c r="O160" s="38" t="s">
        <v>17</v>
      </c>
      <c r="P160" s="38" t="s">
        <v>17</v>
      </c>
      <c r="Q160" s="38" t="s">
        <v>17</v>
      </c>
      <c r="R160" s="38" t="s">
        <v>17</v>
      </c>
      <c r="S160" s="38" t="s">
        <v>17</v>
      </c>
      <c r="T160" s="35" t="s">
        <v>17</v>
      </c>
      <c r="U160" s="35" t="s">
        <v>17</v>
      </c>
      <c r="V160" s="31">
        <v>155</v>
      </c>
    </row>
    <row r="161" spans="1:22" s="36" customFormat="1" ht="18.95" customHeight="1" x14ac:dyDescent="0.2">
      <c r="A161" s="27">
        <v>156</v>
      </c>
      <c r="B161" s="7" t="s">
        <v>32</v>
      </c>
      <c r="C161" s="37">
        <v>22</v>
      </c>
      <c r="D161" s="39">
        <f t="shared" si="36"/>
        <v>14128</v>
      </c>
      <c r="E161" s="39">
        <f t="shared" si="37"/>
        <v>11844</v>
      </c>
      <c r="F161" s="39">
        <v>10444</v>
      </c>
      <c r="G161" s="39">
        <v>1400</v>
      </c>
      <c r="H161" s="39" t="s">
        <v>17</v>
      </c>
      <c r="I161" s="39" t="s">
        <v>17</v>
      </c>
      <c r="J161" s="38">
        <f t="shared" si="38"/>
        <v>2284</v>
      </c>
      <c r="K161" s="38">
        <v>1724.0000000000002</v>
      </c>
      <c r="L161" s="38">
        <v>560</v>
      </c>
      <c r="M161" s="38" t="s">
        <v>17</v>
      </c>
      <c r="N161" s="38" t="s">
        <v>17</v>
      </c>
      <c r="O161" s="38" t="s">
        <v>17</v>
      </c>
      <c r="P161" s="38" t="s">
        <v>17</v>
      </c>
      <c r="Q161" s="38" t="s">
        <v>17</v>
      </c>
      <c r="R161" s="38" t="s">
        <v>17</v>
      </c>
      <c r="S161" s="38" t="s">
        <v>17</v>
      </c>
      <c r="T161" s="35" t="s">
        <v>17</v>
      </c>
      <c r="U161" s="35" t="s">
        <v>17</v>
      </c>
      <c r="V161" s="31">
        <v>156</v>
      </c>
    </row>
    <row r="162" spans="1:22" s="36" customFormat="1" ht="18.95" customHeight="1" x14ac:dyDescent="0.2">
      <c r="A162" s="27">
        <v>157</v>
      </c>
      <c r="B162" s="7" t="s">
        <v>0</v>
      </c>
      <c r="C162" s="37">
        <v>5</v>
      </c>
      <c r="D162" s="39">
        <f t="shared" si="36"/>
        <v>5953</v>
      </c>
      <c r="E162" s="39">
        <f t="shared" si="37"/>
        <v>4890</v>
      </c>
      <c r="F162" s="39">
        <v>4890</v>
      </c>
      <c r="G162" s="39" t="s">
        <v>17</v>
      </c>
      <c r="H162" s="39" t="s">
        <v>17</v>
      </c>
      <c r="I162" s="39" t="s">
        <v>17</v>
      </c>
      <c r="J162" s="38">
        <f t="shared" si="38"/>
        <v>1063</v>
      </c>
      <c r="K162" s="38">
        <v>1063</v>
      </c>
      <c r="L162" s="38" t="s">
        <v>17</v>
      </c>
      <c r="M162" s="38" t="s">
        <v>17</v>
      </c>
      <c r="N162" s="38" t="s">
        <v>17</v>
      </c>
      <c r="O162" s="38" t="s">
        <v>17</v>
      </c>
      <c r="P162" s="38" t="s">
        <v>17</v>
      </c>
      <c r="Q162" s="38" t="s">
        <v>17</v>
      </c>
      <c r="R162" s="38" t="s">
        <v>17</v>
      </c>
      <c r="S162" s="38" t="s">
        <v>17</v>
      </c>
      <c r="T162" s="35" t="s">
        <v>17</v>
      </c>
      <c r="U162" s="35" t="s">
        <v>17</v>
      </c>
      <c r="V162" s="31">
        <v>157</v>
      </c>
    </row>
    <row r="163" spans="1:22" s="36" customFormat="1" ht="18.95" customHeight="1" x14ac:dyDescent="0.2">
      <c r="A163" s="27">
        <v>158</v>
      </c>
      <c r="B163" s="7" t="s">
        <v>1</v>
      </c>
      <c r="C163" s="37">
        <v>1</v>
      </c>
      <c r="D163" s="39">
        <f t="shared" si="36"/>
        <v>2700</v>
      </c>
      <c r="E163" s="39">
        <f t="shared" si="37"/>
        <v>2700</v>
      </c>
      <c r="F163" s="39">
        <v>2700</v>
      </c>
      <c r="G163" s="39" t="s">
        <v>17</v>
      </c>
      <c r="H163" s="39" t="s">
        <v>17</v>
      </c>
      <c r="I163" s="39" t="s">
        <v>17</v>
      </c>
      <c r="J163" s="38">
        <f t="shared" si="38"/>
        <v>0</v>
      </c>
      <c r="K163" s="38" t="s">
        <v>17</v>
      </c>
      <c r="L163" s="38" t="s">
        <v>17</v>
      </c>
      <c r="M163" s="38" t="s">
        <v>17</v>
      </c>
      <c r="N163" s="38" t="s">
        <v>17</v>
      </c>
      <c r="O163" s="38" t="s">
        <v>17</v>
      </c>
      <c r="P163" s="38" t="s">
        <v>17</v>
      </c>
      <c r="Q163" s="38" t="s">
        <v>17</v>
      </c>
      <c r="R163" s="38" t="s">
        <v>17</v>
      </c>
      <c r="S163" s="38" t="s">
        <v>17</v>
      </c>
      <c r="T163" s="35" t="s">
        <v>17</v>
      </c>
      <c r="U163" s="35" t="s">
        <v>17</v>
      </c>
      <c r="V163" s="31">
        <v>158</v>
      </c>
    </row>
    <row r="164" spans="1:22" s="2" customFormat="1" ht="29.1" customHeight="1" x14ac:dyDescent="0.2">
      <c r="A164" s="27">
        <v>159</v>
      </c>
      <c r="B164" s="9" t="s">
        <v>10</v>
      </c>
      <c r="C164" s="32">
        <f>C165+C169</f>
        <v>26653</v>
      </c>
      <c r="D164" s="34">
        <f t="shared" si="36"/>
        <v>341207.88</v>
      </c>
      <c r="E164" s="34">
        <f t="shared" si="37"/>
        <v>306884.68</v>
      </c>
      <c r="F164" s="34">
        <v>132363.24</v>
      </c>
      <c r="G164" s="34">
        <f t="shared" ref="G164:Q164" si="42">G165+G169</f>
        <v>153218.68</v>
      </c>
      <c r="H164" s="34">
        <f t="shared" si="42"/>
        <v>7752.8100000000013</v>
      </c>
      <c r="I164" s="34">
        <f t="shared" si="42"/>
        <v>13549.949999999999</v>
      </c>
      <c r="J164" s="33">
        <f t="shared" si="38"/>
        <v>34323.200000000004</v>
      </c>
      <c r="K164" s="33">
        <f t="shared" si="42"/>
        <v>23820.390000000007</v>
      </c>
      <c r="L164" s="33">
        <f t="shared" si="42"/>
        <v>3675.7500000000005</v>
      </c>
      <c r="M164" s="33" t="s">
        <v>17</v>
      </c>
      <c r="N164" s="33">
        <v>2207.5</v>
      </c>
      <c r="O164" s="33" t="s">
        <v>17</v>
      </c>
      <c r="P164" s="33">
        <f t="shared" si="42"/>
        <v>2929.7599999999989</v>
      </c>
      <c r="Q164" s="33">
        <f t="shared" si="42"/>
        <v>350.77000000000004</v>
      </c>
      <c r="R164" s="33" t="s">
        <v>17</v>
      </c>
      <c r="S164" s="33">
        <v>762</v>
      </c>
      <c r="T164" s="33">
        <v>188.03</v>
      </c>
      <c r="U164" s="33">
        <v>389</v>
      </c>
      <c r="V164" s="31">
        <v>159</v>
      </c>
    </row>
    <row r="165" spans="1:22" s="36" customFormat="1" ht="29.1" customHeight="1" x14ac:dyDescent="0.2">
      <c r="A165" s="27">
        <v>160</v>
      </c>
      <c r="B165" s="9" t="s">
        <v>25</v>
      </c>
      <c r="C165" s="32">
        <f>SUM(C166:C168)</f>
        <v>18153</v>
      </c>
      <c r="D165" s="34">
        <f t="shared" si="36"/>
        <v>1192.7199999999998</v>
      </c>
      <c r="E165" s="34">
        <f t="shared" si="37"/>
        <v>1184.6999999999998</v>
      </c>
      <c r="F165" s="34">
        <v>592.94000000000005</v>
      </c>
      <c r="G165" s="34">
        <f t="shared" ref="G165:Q165" si="43">SUM(G166:G168)</f>
        <v>579.86999999999978</v>
      </c>
      <c r="H165" s="34">
        <f t="shared" si="43"/>
        <v>2.6000000000000072</v>
      </c>
      <c r="I165" s="34">
        <f t="shared" si="43"/>
        <v>9.2899999999999778</v>
      </c>
      <c r="J165" s="33">
        <f t="shared" si="38"/>
        <v>8.0200000000000049</v>
      </c>
      <c r="K165" s="33">
        <f t="shared" si="43"/>
        <v>7.3600000000000056</v>
      </c>
      <c r="L165" s="33">
        <f t="shared" si="43"/>
        <v>0.31999999999999956</v>
      </c>
      <c r="M165" s="33" t="s">
        <v>17</v>
      </c>
      <c r="N165" s="33" t="s">
        <v>17</v>
      </c>
      <c r="O165" s="33" t="s">
        <v>17</v>
      </c>
      <c r="P165" s="33">
        <f t="shared" si="43"/>
        <v>0.21999999999999992</v>
      </c>
      <c r="Q165" s="33">
        <f t="shared" si="43"/>
        <v>0.11999999999999972</v>
      </c>
      <c r="R165" s="33" t="s">
        <v>17</v>
      </c>
      <c r="S165" s="33" t="s">
        <v>17</v>
      </c>
      <c r="T165" s="33" t="s">
        <v>17</v>
      </c>
      <c r="U165" s="33" t="s">
        <v>17</v>
      </c>
      <c r="V165" s="31">
        <v>160</v>
      </c>
    </row>
    <row r="166" spans="1:22" s="36" customFormat="1" ht="18.95" customHeight="1" x14ac:dyDescent="0.2">
      <c r="A166" s="27">
        <v>161</v>
      </c>
      <c r="B166" s="7" t="s">
        <v>24</v>
      </c>
      <c r="C166" s="37">
        <v>14900</v>
      </c>
      <c r="D166" s="39">
        <f t="shared" si="36"/>
        <v>563.21999999999991</v>
      </c>
      <c r="E166" s="39">
        <f t="shared" si="37"/>
        <v>560.62999999999988</v>
      </c>
      <c r="F166" s="39">
        <v>267.24</v>
      </c>
      <c r="G166" s="39">
        <v>292.12999999999977</v>
      </c>
      <c r="H166" s="39">
        <v>0.81000000000000683</v>
      </c>
      <c r="I166" s="39">
        <v>0.44999999999999801</v>
      </c>
      <c r="J166" s="38">
        <f t="shared" si="38"/>
        <v>2.5900000000000025</v>
      </c>
      <c r="K166" s="38">
        <v>2.5900000000000025</v>
      </c>
      <c r="L166" s="38" t="s">
        <v>17</v>
      </c>
      <c r="M166" s="38" t="s">
        <v>17</v>
      </c>
      <c r="N166" s="38" t="s">
        <v>17</v>
      </c>
      <c r="O166" s="38" t="s">
        <v>17</v>
      </c>
      <c r="P166" s="38" t="s">
        <v>17</v>
      </c>
      <c r="Q166" s="38" t="s">
        <v>17</v>
      </c>
      <c r="R166" s="38" t="s">
        <v>17</v>
      </c>
      <c r="S166" s="38" t="s">
        <v>17</v>
      </c>
      <c r="T166" s="38" t="s">
        <v>17</v>
      </c>
      <c r="U166" s="38" t="s">
        <v>17</v>
      </c>
      <c r="V166" s="31">
        <v>161</v>
      </c>
    </row>
    <row r="167" spans="1:22" s="36" customFormat="1" ht="18.95" customHeight="1" x14ac:dyDescent="0.2">
      <c r="A167" s="27">
        <v>162</v>
      </c>
      <c r="B167" s="7" t="s">
        <v>23</v>
      </c>
      <c r="C167" s="37">
        <v>1670</v>
      </c>
      <c r="D167" s="39">
        <f t="shared" si="36"/>
        <v>192.11999999999989</v>
      </c>
      <c r="E167" s="39">
        <f t="shared" si="37"/>
        <v>190.1999999999999</v>
      </c>
      <c r="F167" s="39">
        <v>120.37</v>
      </c>
      <c r="G167" s="39">
        <v>69.339999999999904</v>
      </c>
      <c r="H167" s="39">
        <v>0.20000000000000029</v>
      </c>
      <c r="I167" s="39">
        <v>0.28999999999999965</v>
      </c>
      <c r="J167" s="38">
        <f t="shared" si="38"/>
        <v>1.9199999999999988</v>
      </c>
      <c r="K167" s="38">
        <v>1.5799999999999992</v>
      </c>
      <c r="L167" s="38" t="s">
        <v>17</v>
      </c>
      <c r="M167" s="38" t="s">
        <v>17</v>
      </c>
      <c r="N167" s="38" t="s">
        <v>17</v>
      </c>
      <c r="O167" s="38" t="s">
        <v>17</v>
      </c>
      <c r="P167" s="38">
        <v>0.21999999999999992</v>
      </c>
      <c r="Q167" s="38">
        <v>0.11999999999999972</v>
      </c>
      <c r="R167" s="38" t="s">
        <v>17</v>
      </c>
      <c r="S167" s="38" t="s">
        <v>17</v>
      </c>
      <c r="T167" s="38" t="s">
        <v>17</v>
      </c>
      <c r="U167" s="38" t="s">
        <v>17</v>
      </c>
      <c r="V167" s="31">
        <v>162</v>
      </c>
    </row>
    <row r="168" spans="1:22" s="36" customFormat="1" ht="18.95" customHeight="1" x14ac:dyDescent="0.2">
      <c r="A168" s="27">
        <v>163</v>
      </c>
      <c r="B168" s="7" t="s">
        <v>22</v>
      </c>
      <c r="C168" s="37">
        <v>1583</v>
      </c>
      <c r="D168" s="39">
        <f t="shared" si="36"/>
        <v>437.38000000000005</v>
      </c>
      <c r="E168" s="39">
        <f t="shared" si="37"/>
        <v>433.87000000000006</v>
      </c>
      <c r="F168" s="39">
        <v>205.33</v>
      </c>
      <c r="G168" s="39">
        <v>218.40000000000012</v>
      </c>
      <c r="H168" s="39">
        <v>1.59</v>
      </c>
      <c r="I168" s="39">
        <v>8.5499999999999794</v>
      </c>
      <c r="J168" s="38">
        <f t="shared" si="38"/>
        <v>3.5100000000000033</v>
      </c>
      <c r="K168" s="38">
        <v>3.1900000000000039</v>
      </c>
      <c r="L168" s="38">
        <v>0.31999999999999956</v>
      </c>
      <c r="M168" s="38" t="s">
        <v>17</v>
      </c>
      <c r="N168" s="38" t="s">
        <v>17</v>
      </c>
      <c r="O168" s="38" t="s">
        <v>17</v>
      </c>
      <c r="P168" s="38" t="s">
        <v>17</v>
      </c>
      <c r="Q168" s="38" t="s">
        <v>17</v>
      </c>
      <c r="R168" s="38" t="s">
        <v>17</v>
      </c>
      <c r="S168" s="38" t="s">
        <v>17</v>
      </c>
      <c r="T168" s="38" t="s">
        <v>17</v>
      </c>
      <c r="U168" s="38" t="s">
        <v>17</v>
      </c>
      <c r="V168" s="31">
        <v>163</v>
      </c>
    </row>
    <row r="169" spans="1:22" s="36" customFormat="1" ht="29.1" customHeight="1" x14ac:dyDescent="0.2">
      <c r="A169" s="27">
        <v>164</v>
      </c>
      <c r="B169" s="40" t="s">
        <v>61</v>
      </c>
      <c r="C169" s="32">
        <f>SUM(C170:C183)</f>
        <v>8500</v>
      </c>
      <c r="D169" s="34">
        <f t="shared" si="36"/>
        <v>340660.20999999996</v>
      </c>
      <c r="E169" s="34">
        <f t="shared" si="37"/>
        <v>305699.98</v>
      </c>
      <c r="F169" s="34">
        <v>131770.29999999999</v>
      </c>
      <c r="G169" s="34">
        <f t="shared" ref="G169:R169" si="44">SUM(G170:G183)</f>
        <v>152638.81</v>
      </c>
      <c r="H169" s="34">
        <f t="shared" si="44"/>
        <v>7750.2100000000009</v>
      </c>
      <c r="I169" s="34">
        <f t="shared" si="44"/>
        <v>13540.659999999998</v>
      </c>
      <c r="J169" s="33">
        <f t="shared" si="38"/>
        <v>34960.230000000003</v>
      </c>
      <c r="K169" s="33">
        <f t="shared" si="44"/>
        <v>23813.030000000006</v>
      </c>
      <c r="L169" s="33">
        <f t="shared" si="44"/>
        <v>3675.4300000000003</v>
      </c>
      <c r="M169" s="33">
        <f t="shared" si="44"/>
        <v>403.05000000000013</v>
      </c>
      <c r="N169" s="33">
        <v>2207.5</v>
      </c>
      <c r="O169" s="33">
        <f t="shared" si="44"/>
        <v>220.00000000000017</v>
      </c>
      <c r="P169" s="33">
        <f t="shared" si="44"/>
        <v>2929.5399999999991</v>
      </c>
      <c r="Q169" s="33">
        <f t="shared" si="44"/>
        <v>350.65000000000003</v>
      </c>
      <c r="R169" s="33">
        <f t="shared" si="44"/>
        <v>22.000000000000021</v>
      </c>
      <c r="S169" s="33">
        <v>762</v>
      </c>
      <c r="T169" s="33">
        <v>188.03</v>
      </c>
      <c r="U169" s="33">
        <v>389</v>
      </c>
      <c r="V169" s="31">
        <v>164</v>
      </c>
    </row>
    <row r="170" spans="1:22" s="36" customFormat="1" ht="18.95" customHeight="1" x14ac:dyDescent="0.2">
      <c r="A170" s="27">
        <v>165</v>
      </c>
      <c r="B170" s="7" t="s">
        <v>21</v>
      </c>
      <c r="C170" s="37">
        <v>1479</v>
      </c>
      <c r="D170" s="39">
        <f t="shared" si="36"/>
        <v>863.6600000000002</v>
      </c>
      <c r="E170" s="39">
        <f t="shared" si="37"/>
        <v>855.99000000000024</v>
      </c>
      <c r="F170" s="39">
        <v>352.06</v>
      </c>
      <c r="G170" s="39">
        <v>468.75000000000011</v>
      </c>
      <c r="H170" s="39">
        <v>4.2999999999999945</v>
      </c>
      <c r="I170" s="39">
        <v>30.880000000000052</v>
      </c>
      <c r="J170" s="38">
        <f t="shared" si="38"/>
        <v>7.6700000000000088</v>
      </c>
      <c r="K170" s="38">
        <v>3.4300000000000015</v>
      </c>
      <c r="L170" s="38">
        <v>1.5000000000000002</v>
      </c>
      <c r="M170" s="38" t="s">
        <v>17</v>
      </c>
      <c r="N170" s="38" t="s">
        <v>17</v>
      </c>
      <c r="O170" s="38" t="s">
        <v>17</v>
      </c>
      <c r="P170" s="38">
        <v>0.53000000000000103</v>
      </c>
      <c r="Q170" s="38">
        <v>2.2100000000000057</v>
      </c>
      <c r="R170" s="38" t="s">
        <v>17</v>
      </c>
      <c r="S170" s="38" t="s">
        <v>17</v>
      </c>
      <c r="T170" s="38" t="s">
        <v>17</v>
      </c>
      <c r="U170" s="38" t="s">
        <v>17</v>
      </c>
      <c r="V170" s="31">
        <v>165</v>
      </c>
    </row>
    <row r="171" spans="1:22" s="36" customFormat="1" ht="18.95" customHeight="1" x14ac:dyDescent="0.2">
      <c r="A171" s="27">
        <v>166</v>
      </c>
      <c r="B171" s="7" t="s">
        <v>20</v>
      </c>
      <c r="C171" s="37">
        <v>2387</v>
      </c>
      <c r="D171" s="39">
        <f t="shared" si="36"/>
        <v>2526.0600000000018</v>
      </c>
      <c r="E171" s="39">
        <f t="shared" si="37"/>
        <v>2482.9100000000017</v>
      </c>
      <c r="F171" s="39">
        <v>965.28</v>
      </c>
      <c r="G171" s="39">
        <v>1283.5300000000018</v>
      </c>
      <c r="H171" s="39">
        <v>39.599999999999952</v>
      </c>
      <c r="I171" s="39">
        <v>194.5</v>
      </c>
      <c r="J171" s="38">
        <f t="shared" si="38"/>
        <v>43.150000000000034</v>
      </c>
      <c r="K171" s="38">
        <v>11.850000000000001</v>
      </c>
      <c r="L171" s="38">
        <v>4.0500000000000025</v>
      </c>
      <c r="M171" s="38">
        <v>2.1499999999999906</v>
      </c>
      <c r="N171" s="38" t="s">
        <v>17</v>
      </c>
      <c r="O171" s="38" t="s">
        <v>17</v>
      </c>
      <c r="P171" s="38">
        <v>12.860000000000017</v>
      </c>
      <c r="Q171" s="38">
        <v>12.240000000000025</v>
      </c>
      <c r="R171" s="38" t="s">
        <v>17</v>
      </c>
      <c r="S171" s="38" t="s">
        <v>17</v>
      </c>
      <c r="T171" s="38" t="s">
        <v>17</v>
      </c>
      <c r="U171" s="38" t="s">
        <v>17</v>
      </c>
      <c r="V171" s="31">
        <v>166</v>
      </c>
    </row>
    <row r="172" spans="1:22" s="36" customFormat="1" ht="18.95" customHeight="1" x14ac:dyDescent="0.2">
      <c r="A172" s="27">
        <v>167</v>
      </c>
      <c r="B172" s="7" t="s">
        <v>19</v>
      </c>
      <c r="C172" s="37">
        <v>823</v>
      </c>
      <c r="D172" s="39">
        <f t="shared" si="36"/>
        <v>1705.2500000000005</v>
      </c>
      <c r="E172" s="39">
        <f t="shared" si="37"/>
        <v>1636.3100000000004</v>
      </c>
      <c r="F172" s="39">
        <v>433.74</v>
      </c>
      <c r="G172" s="39">
        <v>725.12000000000035</v>
      </c>
      <c r="H172" s="39">
        <v>58.249999999999979</v>
      </c>
      <c r="I172" s="39">
        <v>419.2000000000001</v>
      </c>
      <c r="J172" s="38">
        <f t="shared" si="38"/>
        <v>68.94</v>
      </c>
      <c r="K172" s="38">
        <v>28.329999999999981</v>
      </c>
      <c r="L172" s="38">
        <v>7.0000000000000027</v>
      </c>
      <c r="M172" s="38">
        <v>4.8999999999999924</v>
      </c>
      <c r="N172" s="38" t="s">
        <v>17</v>
      </c>
      <c r="O172" s="38" t="s">
        <v>17</v>
      </c>
      <c r="P172" s="38">
        <v>13.750000000000018</v>
      </c>
      <c r="Q172" s="38">
        <v>12.960000000000013</v>
      </c>
      <c r="R172" s="38">
        <v>2.0000000000000036</v>
      </c>
      <c r="S172" s="38" t="s">
        <v>17</v>
      </c>
      <c r="T172" s="38" t="s">
        <v>17</v>
      </c>
      <c r="U172" s="38" t="s">
        <v>17</v>
      </c>
      <c r="V172" s="31">
        <v>167</v>
      </c>
    </row>
    <row r="173" spans="1:22" s="36" customFormat="1" ht="18.95" customHeight="1" x14ac:dyDescent="0.2">
      <c r="A173" s="27">
        <v>168</v>
      </c>
      <c r="B173" s="7" t="s">
        <v>18</v>
      </c>
      <c r="C173" s="37">
        <v>451</v>
      </c>
      <c r="D173" s="39">
        <f t="shared" si="36"/>
        <v>1381.6700000000003</v>
      </c>
      <c r="E173" s="39">
        <f t="shared" si="37"/>
        <v>1345.4500000000003</v>
      </c>
      <c r="F173" s="39">
        <v>337.7</v>
      </c>
      <c r="G173" s="39">
        <v>504.80000000000035</v>
      </c>
      <c r="H173" s="39">
        <v>48.000000000000021</v>
      </c>
      <c r="I173" s="39">
        <v>454.94999999999982</v>
      </c>
      <c r="J173" s="38">
        <f t="shared" si="38"/>
        <v>36.220000000000034</v>
      </c>
      <c r="K173" s="38">
        <v>15.180000000000007</v>
      </c>
      <c r="L173" s="38" t="s">
        <v>17</v>
      </c>
      <c r="M173" s="38" t="s">
        <v>17</v>
      </c>
      <c r="N173" s="38" t="s">
        <v>17</v>
      </c>
      <c r="O173" s="38" t="s">
        <v>17</v>
      </c>
      <c r="P173" s="38">
        <v>15.000000000000021</v>
      </c>
      <c r="Q173" s="38">
        <v>6.0400000000000063</v>
      </c>
      <c r="R173" s="38" t="s">
        <v>17</v>
      </c>
      <c r="S173" s="38" t="s">
        <v>17</v>
      </c>
      <c r="T173" s="38" t="s">
        <v>17</v>
      </c>
      <c r="U173" s="38" t="s">
        <v>17</v>
      </c>
      <c r="V173" s="31">
        <v>168</v>
      </c>
    </row>
    <row r="174" spans="1:22" s="36" customFormat="1" ht="18.95" customHeight="1" x14ac:dyDescent="0.2">
      <c r="A174" s="27">
        <v>169</v>
      </c>
      <c r="B174" s="7" t="s">
        <v>7</v>
      </c>
      <c r="C174" s="37">
        <v>240</v>
      </c>
      <c r="D174" s="39">
        <f t="shared" si="36"/>
        <v>977.42999999999984</v>
      </c>
      <c r="E174" s="39">
        <f t="shared" si="37"/>
        <v>935.4899999999999</v>
      </c>
      <c r="F174" s="39">
        <v>238.3</v>
      </c>
      <c r="G174" s="39">
        <v>365.69000000000011</v>
      </c>
      <c r="H174" s="39">
        <v>16.000000000000014</v>
      </c>
      <c r="I174" s="39">
        <v>315.49999999999977</v>
      </c>
      <c r="J174" s="38">
        <f t="shared" si="38"/>
        <v>41.94</v>
      </c>
      <c r="K174" s="38">
        <v>21.430000000000003</v>
      </c>
      <c r="L174" s="38">
        <v>4</v>
      </c>
      <c r="M174" s="38">
        <v>4.5000000000000009</v>
      </c>
      <c r="N174" s="38" t="s">
        <v>17</v>
      </c>
      <c r="O174" s="38" t="s">
        <v>17</v>
      </c>
      <c r="P174" s="38" t="s">
        <v>17</v>
      </c>
      <c r="Q174" s="38">
        <v>12.009999999999994</v>
      </c>
      <c r="R174" s="38" t="s">
        <v>17</v>
      </c>
      <c r="S174" s="38" t="s">
        <v>17</v>
      </c>
      <c r="T174" s="38" t="s">
        <v>17</v>
      </c>
      <c r="U174" s="38" t="s">
        <v>17</v>
      </c>
      <c r="V174" s="31">
        <v>169</v>
      </c>
    </row>
    <row r="175" spans="1:22" s="36" customFormat="1" ht="18.95" customHeight="1" x14ac:dyDescent="0.2">
      <c r="A175" s="27">
        <v>170</v>
      </c>
      <c r="B175" s="7" t="s">
        <v>27</v>
      </c>
      <c r="C175" s="37">
        <v>607</v>
      </c>
      <c r="D175" s="39">
        <f t="shared" si="36"/>
        <v>3802.0699999999997</v>
      </c>
      <c r="E175" s="39">
        <f t="shared" si="37"/>
        <v>3658.99</v>
      </c>
      <c r="F175" s="39">
        <v>1101.49</v>
      </c>
      <c r="G175" s="39">
        <v>1443.5500000000002</v>
      </c>
      <c r="H175" s="39">
        <v>62.049999999999947</v>
      </c>
      <c r="I175" s="39">
        <v>1051.9000000000003</v>
      </c>
      <c r="J175" s="38">
        <f t="shared" si="38"/>
        <v>143.08000000000001</v>
      </c>
      <c r="K175" s="38">
        <v>39</v>
      </c>
      <c r="L175" s="38">
        <v>23.500000000000007</v>
      </c>
      <c r="M175" s="38">
        <v>17.500000000000014</v>
      </c>
      <c r="N175" s="38">
        <v>15.5</v>
      </c>
      <c r="O175" s="38" t="s">
        <v>17</v>
      </c>
      <c r="P175" s="38">
        <v>28.999999999999972</v>
      </c>
      <c r="Q175" s="38">
        <v>18.58000000000002</v>
      </c>
      <c r="R175" s="38" t="s">
        <v>17</v>
      </c>
      <c r="S175" s="38" t="s">
        <v>17</v>
      </c>
      <c r="T175" s="38" t="s">
        <v>17</v>
      </c>
      <c r="U175" s="38" t="s">
        <v>17</v>
      </c>
      <c r="V175" s="31">
        <v>170</v>
      </c>
    </row>
    <row r="176" spans="1:22" s="36" customFormat="1" ht="18.95" customHeight="1" x14ac:dyDescent="0.2">
      <c r="A176" s="27">
        <v>171</v>
      </c>
      <c r="B176" s="7" t="s">
        <v>26</v>
      </c>
      <c r="C176" s="37">
        <v>486</v>
      </c>
      <c r="D176" s="39">
        <f t="shared" si="36"/>
        <v>6412.1899999999951</v>
      </c>
      <c r="E176" s="39">
        <f t="shared" si="37"/>
        <v>6071.6399999999949</v>
      </c>
      <c r="F176" s="39">
        <v>2216.34</v>
      </c>
      <c r="G176" s="39">
        <v>2739.1999999999962</v>
      </c>
      <c r="H176" s="39">
        <v>91.000000000000014</v>
      </c>
      <c r="I176" s="39">
        <v>1025.0999999999985</v>
      </c>
      <c r="J176" s="38">
        <f t="shared" si="38"/>
        <v>340.54999999999995</v>
      </c>
      <c r="K176" s="38">
        <v>173.49999999999997</v>
      </c>
      <c r="L176" s="38">
        <v>43.999999999999979</v>
      </c>
      <c r="M176" s="38">
        <v>14.00000000000002</v>
      </c>
      <c r="N176" s="38" t="s">
        <v>17</v>
      </c>
      <c r="O176" s="38" t="s">
        <v>17</v>
      </c>
      <c r="P176" s="38">
        <v>77.000000000000028</v>
      </c>
      <c r="Q176" s="38">
        <v>32.049999999999983</v>
      </c>
      <c r="R176" s="38" t="s">
        <v>17</v>
      </c>
      <c r="S176" s="38" t="s">
        <v>17</v>
      </c>
      <c r="T176" s="38" t="s">
        <v>17</v>
      </c>
      <c r="U176" s="38" t="s">
        <v>17</v>
      </c>
      <c r="V176" s="31">
        <v>171</v>
      </c>
    </row>
    <row r="177" spans="1:22" s="36" customFormat="1" ht="18.95" customHeight="1" x14ac:dyDescent="0.2">
      <c r="A177" s="27">
        <v>172</v>
      </c>
      <c r="B177" s="7" t="s">
        <v>28</v>
      </c>
      <c r="C177" s="37">
        <v>761</v>
      </c>
      <c r="D177" s="39">
        <f t="shared" si="36"/>
        <v>23386.870000000006</v>
      </c>
      <c r="E177" s="39">
        <f t="shared" si="37"/>
        <v>22047.460000000006</v>
      </c>
      <c r="F177" s="39">
        <v>7800.5</v>
      </c>
      <c r="G177" s="39">
        <v>11902.330000000007</v>
      </c>
      <c r="H177" s="39">
        <v>540</v>
      </c>
      <c r="I177" s="39">
        <v>1804.6299999999983</v>
      </c>
      <c r="J177" s="38">
        <f t="shared" si="38"/>
        <v>1339.41</v>
      </c>
      <c r="K177" s="38">
        <v>797.22000000000048</v>
      </c>
      <c r="L177" s="38">
        <v>204.37999999999974</v>
      </c>
      <c r="M177" s="38">
        <v>64.999999999999972</v>
      </c>
      <c r="N177" s="38" t="s">
        <v>17</v>
      </c>
      <c r="O177" s="38" t="s">
        <v>17</v>
      </c>
      <c r="P177" s="38">
        <v>171.24999999999997</v>
      </c>
      <c r="Q177" s="38">
        <v>81.55999999999996</v>
      </c>
      <c r="R177" s="38">
        <v>20.000000000000018</v>
      </c>
      <c r="S177" s="38" t="s">
        <v>17</v>
      </c>
      <c r="T177" s="38" t="s">
        <v>17</v>
      </c>
      <c r="U177" s="38" t="s">
        <v>17</v>
      </c>
      <c r="V177" s="31">
        <v>172</v>
      </c>
    </row>
    <row r="178" spans="1:22" s="36" customFormat="1" ht="18.95" customHeight="1" x14ac:dyDescent="0.2">
      <c r="A178" s="27">
        <v>173</v>
      </c>
      <c r="B178" s="7" t="s">
        <v>29</v>
      </c>
      <c r="C178" s="37">
        <v>596</v>
      </c>
      <c r="D178" s="39">
        <f t="shared" si="36"/>
        <v>40645.969999999994</v>
      </c>
      <c r="E178" s="39">
        <f t="shared" si="37"/>
        <v>36594.87999999999</v>
      </c>
      <c r="F178" s="39">
        <v>10977.53</v>
      </c>
      <c r="G178" s="39">
        <v>23100.349999999991</v>
      </c>
      <c r="H178" s="39">
        <v>668</v>
      </c>
      <c r="I178" s="39">
        <v>1848.9999999999998</v>
      </c>
      <c r="J178" s="38">
        <f t="shared" si="38"/>
        <v>4051.090000000002</v>
      </c>
      <c r="K178" s="38">
        <v>2985.090000000002</v>
      </c>
      <c r="L178" s="38">
        <v>342.00000000000034</v>
      </c>
      <c r="M178" s="38">
        <v>95.000000000000028</v>
      </c>
      <c r="N178" s="38" t="s">
        <v>17</v>
      </c>
      <c r="O178" s="38">
        <v>70.000000000000043</v>
      </c>
      <c r="P178" s="38">
        <v>504.99999999999949</v>
      </c>
      <c r="Q178" s="38">
        <v>53.99999999999995</v>
      </c>
      <c r="R178" s="38" t="s">
        <v>17</v>
      </c>
      <c r="S178" s="38" t="s">
        <v>17</v>
      </c>
      <c r="T178" s="38" t="s">
        <v>17</v>
      </c>
      <c r="U178" s="38" t="s">
        <v>17</v>
      </c>
      <c r="V178" s="31">
        <v>173</v>
      </c>
    </row>
    <row r="179" spans="1:22" s="36" customFormat="1" ht="18.95" customHeight="1" x14ac:dyDescent="0.2">
      <c r="A179" s="27">
        <v>174</v>
      </c>
      <c r="B179" s="7" t="s">
        <v>30</v>
      </c>
      <c r="C179" s="37">
        <v>296</v>
      </c>
      <c r="D179" s="39">
        <f t="shared" si="36"/>
        <v>38743.950000000004</v>
      </c>
      <c r="E179" s="39">
        <f t="shared" si="37"/>
        <v>31332.800000000003</v>
      </c>
      <c r="F179" s="39">
        <v>11741.75</v>
      </c>
      <c r="G179" s="39">
        <v>17544.050000000003</v>
      </c>
      <c r="H179" s="39">
        <v>926.00000000000023</v>
      </c>
      <c r="I179" s="39">
        <v>1121.0000000000009</v>
      </c>
      <c r="J179" s="38">
        <f t="shared" si="38"/>
        <v>7411.1500000000042</v>
      </c>
      <c r="K179" s="38">
        <v>4957.0000000000055</v>
      </c>
      <c r="L179" s="38">
        <v>436.00000000000017</v>
      </c>
      <c r="M179" s="38" t="s">
        <v>17</v>
      </c>
      <c r="N179" s="38">
        <v>293</v>
      </c>
      <c r="O179" s="38">
        <v>150.00000000000011</v>
      </c>
      <c r="P179" s="38">
        <v>1274.1499999999987</v>
      </c>
      <c r="Q179" s="38">
        <v>119.00000000000007</v>
      </c>
      <c r="R179" s="38" t="s">
        <v>17</v>
      </c>
      <c r="S179" s="38" t="s">
        <v>17</v>
      </c>
      <c r="T179" s="38">
        <v>182</v>
      </c>
      <c r="U179" s="38" t="s">
        <v>17</v>
      </c>
      <c r="V179" s="31">
        <v>174</v>
      </c>
    </row>
    <row r="180" spans="1:22" s="36" customFormat="1" ht="18.95" customHeight="1" x14ac:dyDescent="0.2">
      <c r="A180" s="27">
        <v>175</v>
      </c>
      <c r="B180" s="7" t="s">
        <v>31</v>
      </c>
      <c r="C180" s="37">
        <v>226</v>
      </c>
      <c r="D180" s="39">
        <f t="shared" si="36"/>
        <v>65479.09</v>
      </c>
      <c r="E180" s="39">
        <f t="shared" si="37"/>
        <v>52039.09</v>
      </c>
      <c r="F180" s="39">
        <v>19601</v>
      </c>
      <c r="G180" s="39">
        <v>27567.079999999994</v>
      </c>
      <c r="H180" s="39">
        <v>3097.0100000000016</v>
      </c>
      <c r="I180" s="39">
        <v>1774.0000000000007</v>
      </c>
      <c r="J180" s="38">
        <f t="shared" si="38"/>
        <v>13439.999999999998</v>
      </c>
      <c r="K180" s="38">
        <v>9891.9999999999982</v>
      </c>
      <c r="L180" s="38">
        <v>1269.0000000000002</v>
      </c>
      <c r="M180" s="38">
        <v>200.00000000000011</v>
      </c>
      <c r="N180" s="38">
        <v>609</v>
      </c>
      <c r="O180" s="38" t="s">
        <v>17</v>
      </c>
      <c r="P180" s="38">
        <v>831.00000000000068</v>
      </c>
      <c r="Q180" s="38" t="s">
        <v>17</v>
      </c>
      <c r="R180" s="38" t="s">
        <v>17</v>
      </c>
      <c r="S180" s="38">
        <v>250</v>
      </c>
      <c r="T180" s="38" t="s">
        <v>17</v>
      </c>
      <c r="U180" s="38">
        <v>389</v>
      </c>
      <c r="V180" s="31">
        <v>175</v>
      </c>
    </row>
    <row r="181" spans="1:22" s="36" customFormat="1" ht="18.95" customHeight="1" x14ac:dyDescent="0.2">
      <c r="A181" s="27">
        <v>176</v>
      </c>
      <c r="B181" s="7" t="s">
        <v>32</v>
      </c>
      <c r="C181" s="37">
        <v>102</v>
      </c>
      <c r="D181" s="39">
        <f t="shared" si="36"/>
        <v>65407.25</v>
      </c>
      <c r="E181" s="39">
        <f t="shared" si="37"/>
        <v>59076.25</v>
      </c>
      <c r="F181" s="39">
        <v>20431.89</v>
      </c>
      <c r="G181" s="39">
        <v>34944.36</v>
      </c>
      <c r="H181" s="39">
        <v>2200</v>
      </c>
      <c r="I181" s="39">
        <v>1499.9999999999993</v>
      </c>
      <c r="J181" s="38">
        <f t="shared" si="38"/>
        <v>6331</v>
      </c>
      <c r="K181" s="38">
        <v>3188.9999999999995</v>
      </c>
      <c r="L181" s="38">
        <v>1340</v>
      </c>
      <c r="M181" s="38" t="s">
        <v>17</v>
      </c>
      <c r="N181" s="38">
        <v>1290</v>
      </c>
      <c r="O181" s="38" t="s">
        <v>17</v>
      </c>
      <c r="P181" s="38" t="s">
        <v>17</v>
      </c>
      <c r="Q181" s="38" t="s">
        <v>17</v>
      </c>
      <c r="R181" s="38" t="s">
        <v>17</v>
      </c>
      <c r="S181" s="38">
        <v>512</v>
      </c>
      <c r="T181" s="38" t="s">
        <v>17</v>
      </c>
      <c r="U181" s="38" t="s">
        <v>17</v>
      </c>
      <c r="V181" s="31">
        <v>176</v>
      </c>
    </row>
    <row r="182" spans="1:22" s="36" customFormat="1" ht="18.95" customHeight="1" x14ac:dyDescent="0.2">
      <c r="A182" s="27">
        <v>177</v>
      </c>
      <c r="B182" s="7" t="s">
        <v>0</v>
      </c>
      <c r="C182" s="37">
        <v>39</v>
      </c>
      <c r="D182" s="39">
        <f t="shared" si="36"/>
        <v>55130.720000000001</v>
      </c>
      <c r="E182" s="39">
        <f t="shared" si="37"/>
        <v>53430.720000000001</v>
      </c>
      <c r="F182" s="39">
        <v>32880.720000000001</v>
      </c>
      <c r="G182" s="39">
        <v>18550.000000000004</v>
      </c>
      <c r="H182" s="39" t="s">
        <v>17</v>
      </c>
      <c r="I182" s="39">
        <v>2000.0000000000007</v>
      </c>
      <c r="J182" s="38">
        <f t="shared" si="38"/>
        <v>1700.0000000000007</v>
      </c>
      <c r="K182" s="38">
        <v>1700.0000000000007</v>
      </c>
      <c r="L182" s="38" t="s">
        <v>17</v>
      </c>
      <c r="M182" s="38" t="s">
        <v>17</v>
      </c>
      <c r="N182" s="38" t="s">
        <v>17</v>
      </c>
      <c r="O182" s="38" t="s">
        <v>17</v>
      </c>
      <c r="P182" s="38" t="s">
        <v>17</v>
      </c>
      <c r="Q182" s="38" t="s">
        <v>17</v>
      </c>
      <c r="R182" s="38" t="s">
        <v>17</v>
      </c>
      <c r="S182" s="38" t="s">
        <v>17</v>
      </c>
      <c r="T182" s="38" t="s">
        <v>17</v>
      </c>
      <c r="U182" s="38" t="s">
        <v>17</v>
      </c>
      <c r="V182" s="31">
        <v>177</v>
      </c>
    </row>
    <row r="183" spans="1:22" s="36" customFormat="1" ht="18.95" customHeight="1" x14ac:dyDescent="0.2">
      <c r="A183" s="27">
        <v>178</v>
      </c>
      <c r="B183" s="7" t="s">
        <v>1</v>
      </c>
      <c r="C183" s="37">
        <v>7</v>
      </c>
      <c r="D183" s="39">
        <f t="shared" si="36"/>
        <v>34192</v>
      </c>
      <c r="E183" s="39">
        <f t="shared" si="37"/>
        <v>34192</v>
      </c>
      <c r="F183" s="39">
        <v>22692</v>
      </c>
      <c r="G183" s="39">
        <v>11500</v>
      </c>
      <c r="H183" s="39" t="s">
        <v>17</v>
      </c>
      <c r="I183" s="39" t="s">
        <v>17</v>
      </c>
      <c r="J183" s="38">
        <f t="shared" si="38"/>
        <v>0</v>
      </c>
      <c r="K183" s="38" t="s">
        <v>17</v>
      </c>
      <c r="L183" s="38" t="s">
        <v>17</v>
      </c>
      <c r="M183" s="38" t="s">
        <v>17</v>
      </c>
      <c r="N183" s="38" t="s">
        <v>17</v>
      </c>
      <c r="O183" s="38" t="s">
        <v>17</v>
      </c>
      <c r="P183" s="38" t="s">
        <v>17</v>
      </c>
      <c r="Q183" s="38" t="s">
        <v>17</v>
      </c>
      <c r="R183" s="38" t="s">
        <v>17</v>
      </c>
      <c r="S183" s="38" t="s">
        <v>17</v>
      </c>
      <c r="T183" s="38" t="s">
        <v>17</v>
      </c>
      <c r="U183" s="38" t="s">
        <v>17</v>
      </c>
      <c r="V183" s="31">
        <v>178</v>
      </c>
    </row>
    <row r="184" spans="1:22" s="2" customFormat="1" ht="29.1" customHeight="1" x14ac:dyDescent="0.2">
      <c r="A184" s="27">
        <v>179</v>
      </c>
      <c r="B184" s="9" t="s">
        <v>11</v>
      </c>
      <c r="C184" s="42">
        <f>C185+C189</f>
        <v>29540</v>
      </c>
      <c r="D184" s="34">
        <f t="shared" si="36"/>
        <v>119859.98</v>
      </c>
      <c r="E184" s="34">
        <f t="shared" si="37"/>
        <v>100691.53</v>
      </c>
      <c r="F184" s="34">
        <v>80680.289999999994</v>
      </c>
      <c r="G184" s="34">
        <f t="shared" ref="G184:P184" si="45">G185+G189</f>
        <v>16058.269999999997</v>
      </c>
      <c r="H184" s="34">
        <f t="shared" si="45"/>
        <v>3952.9700000000007</v>
      </c>
      <c r="I184" s="34" t="s">
        <v>17</v>
      </c>
      <c r="J184" s="33">
        <f t="shared" si="38"/>
        <v>19168.45</v>
      </c>
      <c r="K184" s="33">
        <f t="shared" si="45"/>
        <v>14614.100000000002</v>
      </c>
      <c r="L184" s="33">
        <f t="shared" si="45"/>
        <v>3614.0299999999997</v>
      </c>
      <c r="M184" s="33" t="s">
        <v>17</v>
      </c>
      <c r="N184" s="33">
        <v>785.03</v>
      </c>
      <c r="O184" s="33" t="s">
        <v>17</v>
      </c>
      <c r="P184" s="33">
        <f t="shared" si="45"/>
        <v>155.29</v>
      </c>
      <c r="Q184" s="33" t="s">
        <v>17</v>
      </c>
      <c r="R184" s="33" t="s">
        <v>17</v>
      </c>
      <c r="S184" s="38" t="s">
        <v>17</v>
      </c>
      <c r="T184" s="38" t="s">
        <v>17</v>
      </c>
      <c r="U184" s="38" t="s">
        <v>17</v>
      </c>
      <c r="V184" s="31">
        <v>179</v>
      </c>
    </row>
    <row r="185" spans="1:22" s="36" customFormat="1" ht="29.1" customHeight="1" x14ac:dyDescent="0.2">
      <c r="A185" s="27">
        <v>180</v>
      </c>
      <c r="B185" s="9" t="s">
        <v>25</v>
      </c>
      <c r="C185" s="42">
        <f>SUM(C186:C188)</f>
        <v>20173</v>
      </c>
      <c r="D185" s="34">
        <f t="shared" si="36"/>
        <v>1480.3799999999992</v>
      </c>
      <c r="E185" s="34">
        <f t="shared" si="37"/>
        <v>1461.299999999999</v>
      </c>
      <c r="F185" s="34">
        <v>995.35</v>
      </c>
      <c r="G185" s="34">
        <f t="shared" ref="G185:P185" si="46">SUM(G186:G188)</f>
        <v>455.00999999999897</v>
      </c>
      <c r="H185" s="34">
        <f t="shared" si="46"/>
        <v>10.940000000000001</v>
      </c>
      <c r="I185" s="34" t="s">
        <v>17</v>
      </c>
      <c r="J185" s="33">
        <f t="shared" si="38"/>
        <v>19.080000000000041</v>
      </c>
      <c r="K185" s="33">
        <f t="shared" si="46"/>
        <v>15.360000000000039</v>
      </c>
      <c r="L185" s="33">
        <f t="shared" si="46"/>
        <v>2.5300000000000011</v>
      </c>
      <c r="M185" s="33" t="s">
        <v>17</v>
      </c>
      <c r="N185" s="33" t="s">
        <v>17</v>
      </c>
      <c r="O185" s="33" t="s">
        <v>17</v>
      </c>
      <c r="P185" s="33">
        <f t="shared" si="46"/>
        <v>1.1900000000000011</v>
      </c>
      <c r="Q185" s="33" t="s">
        <v>17</v>
      </c>
      <c r="R185" s="33" t="s">
        <v>17</v>
      </c>
      <c r="S185" s="38" t="s">
        <v>17</v>
      </c>
      <c r="T185" s="38" t="s">
        <v>17</v>
      </c>
      <c r="U185" s="38" t="s">
        <v>17</v>
      </c>
      <c r="V185" s="31">
        <v>180</v>
      </c>
    </row>
    <row r="186" spans="1:22" s="36" customFormat="1" ht="18.95" customHeight="1" x14ac:dyDescent="0.2">
      <c r="A186" s="27">
        <v>181</v>
      </c>
      <c r="B186" s="7" t="s">
        <v>24</v>
      </c>
      <c r="C186" s="41">
        <v>16174</v>
      </c>
      <c r="D186" s="39">
        <f t="shared" si="36"/>
        <v>753.01999999999919</v>
      </c>
      <c r="E186" s="39">
        <f t="shared" si="37"/>
        <v>745.98999999999921</v>
      </c>
      <c r="F186" s="39">
        <v>497.33</v>
      </c>
      <c r="G186" s="39">
        <v>244.43999999999917</v>
      </c>
      <c r="H186" s="39">
        <v>4.2199999999999935</v>
      </c>
      <c r="I186" s="39" t="s">
        <v>17</v>
      </c>
      <c r="J186" s="38">
        <f t="shared" si="38"/>
        <v>7.0300000000000287</v>
      </c>
      <c r="K186" s="38">
        <v>6.310000000000028</v>
      </c>
      <c r="L186" s="38">
        <v>0.37000000000000044</v>
      </c>
      <c r="M186" s="38" t="s">
        <v>17</v>
      </c>
      <c r="N186" s="38" t="s">
        <v>17</v>
      </c>
      <c r="O186" s="38" t="s">
        <v>17</v>
      </c>
      <c r="P186" s="38">
        <v>0.35000000000000053</v>
      </c>
      <c r="Q186" s="38" t="s">
        <v>17</v>
      </c>
      <c r="R186" s="38" t="s">
        <v>17</v>
      </c>
      <c r="S186" s="38" t="s">
        <v>17</v>
      </c>
      <c r="T186" s="38" t="s">
        <v>17</v>
      </c>
      <c r="U186" s="38" t="s">
        <v>17</v>
      </c>
      <c r="V186" s="31">
        <v>181</v>
      </c>
    </row>
    <row r="187" spans="1:22" s="36" customFormat="1" ht="18.95" customHeight="1" x14ac:dyDescent="0.2">
      <c r="A187" s="27">
        <v>182</v>
      </c>
      <c r="B187" s="7" t="s">
        <v>23</v>
      </c>
      <c r="C187" s="41">
        <v>2311</v>
      </c>
      <c r="D187" s="39">
        <f t="shared" si="36"/>
        <v>267.3</v>
      </c>
      <c r="E187" s="39">
        <f t="shared" si="37"/>
        <v>263</v>
      </c>
      <c r="F187" s="39">
        <v>190.24</v>
      </c>
      <c r="G187" s="39">
        <v>71.310000000000016</v>
      </c>
      <c r="H187" s="39">
        <v>1.4500000000000028</v>
      </c>
      <c r="I187" s="39" t="s">
        <v>17</v>
      </c>
      <c r="J187" s="38">
        <f t="shared" si="38"/>
        <v>4.3000000000000043</v>
      </c>
      <c r="K187" s="38">
        <v>2.6600000000000041</v>
      </c>
      <c r="L187" s="38">
        <v>1.1000000000000001</v>
      </c>
      <c r="M187" s="38" t="s">
        <v>17</v>
      </c>
      <c r="N187" s="38" t="s">
        <v>17</v>
      </c>
      <c r="O187" s="38" t="s">
        <v>17</v>
      </c>
      <c r="P187" s="38">
        <v>0.54000000000000048</v>
      </c>
      <c r="Q187" s="38" t="s">
        <v>17</v>
      </c>
      <c r="R187" s="38" t="s">
        <v>17</v>
      </c>
      <c r="S187" s="38" t="s">
        <v>17</v>
      </c>
      <c r="T187" s="38" t="s">
        <v>17</v>
      </c>
      <c r="U187" s="38" t="s">
        <v>17</v>
      </c>
      <c r="V187" s="31">
        <v>182</v>
      </c>
    </row>
    <row r="188" spans="1:22" s="36" customFormat="1" ht="18.95" customHeight="1" x14ac:dyDescent="0.2">
      <c r="A188" s="27">
        <v>183</v>
      </c>
      <c r="B188" s="7" t="s">
        <v>22</v>
      </c>
      <c r="C188" s="41">
        <v>1688</v>
      </c>
      <c r="D188" s="39">
        <f t="shared" si="36"/>
        <v>460.05999999999972</v>
      </c>
      <c r="E188" s="39">
        <f t="shared" si="37"/>
        <v>452.30999999999972</v>
      </c>
      <c r="F188" s="39">
        <v>307.77999999999997</v>
      </c>
      <c r="G188" s="39">
        <v>139.25999999999979</v>
      </c>
      <c r="H188" s="39">
        <v>5.270000000000004</v>
      </c>
      <c r="I188" s="39" t="s">
        <v>17</v>
      </c>
      <c r="J188" s="38">
        <f t="shared" si="38"/>
        <v>7.7500000000000071</v>
      </c>
      <c r="K188" s="38">
        <v>6.3900000000000068</v>
      </c>
      <c r="L188" s="38">
        <v>1.0600000000000003</v>
      </c>
      <c r="M188" s="38" t="s">
        <v>17</v>
      </c>
      <c r="N188" s="38" t="s">
        <v>17</v>
      </c>
      <c r="O188" s="38" t="s">
        <v>17</v>
      </c>
      <c r="P188" s="38">
        <v>0.3000000000000001</v>
      </c>
      <c r="Q188" s="38" t="s">
        <v>17</v>
      </c>
      <c r="R188" s="38" t="s">
        <v>17</v>
      </c>
      <c r="S188" s="38" t="s">
        <v>17</v>
      </c>
      <c r="T188" s="38" t="s">
        <v>17</v>
      </c>
      <c r="U188" s="38" t="s">
        <v>17</v>
      </c>
      <c r="V188" s="31">
        <v>183</v>
      </c>
    </row>
    <row r="189" spans="1:22" s="36" customFormat="1" ht="29.1" customHeight="1" x14ac:dyDescent="0.2">
      <c r="A189" s="27">
        <v>184</v>
      </c>
      <c r="B189" s="40" t="s">
        <v>61</v>
      </c>
      <c r="C189" s="42">
        <f>SUM(C190:C203)</f>
        <v>9367</v>
      </c>
      <c r="D189" s="34">
        <f t="shared" si="36"/>
        <v>118379.59999999999</v>
      </c>
      <c r="E189" s="34">
        <f t="shared" si="37"/>
        <v>99230.23</v>
      </c>
      <c r="F189" s="34">
        <v>79684.94</v>
      </c>
      <c r="G189" s="34">
        <f t="shared" ref="G189:P189" si="47">SUM(G190:G203)</f>
        <v>15603.259999999998</v>
      </c>
      <c r="H189" s="34">
        <f>SUM(H190:H203)</f>
        <v>3942.0300000000007</v>
      </c>
      <c r="I189" s="34" t="s">
        <v>17</v>
      </c>
      <c r="J189" s="33">
        <f t="shared" si="38"/>
        <v>19149.37</v>
      </c>
      <c r="K189" s="33">
        <f t="shared" si="47"/>
        <v>14598.740000000002</v>
      </c>
      <c r="L189" s="33">
        <f t="shared" si="47"/>
        <v>3611.4999999999995</v>
      </c>
      <c r="M189" s="33" t="s">
        <v>17</v>
      </c>
      <c r="N189" s="33">
        <v>785.03</v>
      </c>
      <c r="O189" s="33" t="s">
        <v>17</v>
      </c>
      <c r="P189" s="33">
        <f t="shared" si="47"/>
        <v>154.1</v>
      </c>
      <c r="Q189" s="33" t="s">
        <v>17</v>
      </c>
      <c r="R189" s="33" t="s">
        <v>17</v>
      </c>
      <c r="S189" s="38" t="s">
        <v>17</v>
      </c>
      <c r="T189" s="38" t="s">
        <v>17</v>
      </c>
      <c r="U189" s="38" t="s">
        <v>17</v>
      </c>
      <c r="V189" s="31">
        <v>184</v>
      </c>
    </row>
    <row r="190" spans="1:22" s="36" customFormat="1" ht="18.95" customHeight="1" x14ac:dyDescent="0.2">
      <c r="A190" s="27">
        <v>185</v>
      </c>
      <c r="B190" s="7" t="s">
        <v>21</v>
      </c>
      <c r="C190" s="41">
        <v>2225</v>
      </c>
      <c r="D190" s="39">
        <f t="shared" si="36"/>
        <v>1287.7699999999995</v>
      </c>
      <c r="E190" s="39">
        <f t="shared" si="37"/>
        <v>1259.8599999999994</v>
      </c>
      <c r="F190" s="39">
        <v>885.56</v>
      </c>
      <c r="G190" s="39">
        <v>353.61999999999949</v>
      </c>
      <c r="H190" s="39">
        <v>20.679999999999982</v>
      </c>
      <c r="I190" s="39" t="s">
        <v>17</v>
      </c>
      <c r="J190" s="38">
        <f t="shared" si="38"/>
        <v>27.910000000000039</v>
      </c>
      <c r="K190" s="38">
        <v>18.60000000000003</v>
      </c>
      <c r="L190" s="38">
        <v>5.4800000000000075</v>
      </c>
      <c r="M190" s="38" t="s">
        <v>17</v>
      </c>
      <c r="N190" s="38" t="s">
        <v>17</v>
      </c>
      <c r="O190" s="38" t="s">
        <v>17</v>
      </c>
      <c r="P190" s="38">
        <v>3.8300000000000032</v>
      </c>
      <c r="Q190" s="38" t="s">
        <v>17</v>
      </c>
      <c r="R190" s="38" t="s">
        <v>17</v>
      </c>
      <c r="S190" s="38" t="s">
        <v>17</v>
      </c>
      <c r="T190" s="38" t="s">
        <v>17</v>
      </c>
      <c r="U190" s="38" t="s">
        <v>17</v>
      </c>
      <c r="V190" s="31">
        <v>185</v>
      </c>
    </row>
    <row r="191" spans="1:22" s="36" customFormat="1" ht="18.95" customHeight="1" x14ac:dyDescent="0.2">
      <c r="A191" s="27">
        <v>186</v>
      </c>
      <c r="B191" s="7" t="s">
        <v>20</v>
      </c>
      <c r="C191" s="41">
        <v>2961</v>
      </c>
      <c r="D191" s="39">
        <f t="shared" si="36"/>
        <v>3171.1600000000008</v>
      </c>
      <c r="E191" s="39">
        <f t="shared" si="37"/>
        <v>3049.3700000000008</v>
      </c>
      <c r="F191" s="39">
        <v>2053.9499999999998</v>
      </c>
      <c r="G191" s="39">
        <v>919.67000000000121</v>
      </c>
      <c r="H191" s="39">
        <v>75.749999999999915</v>
      </c>
      <c r="I191" s="39" t="s">
        <v>17</v>
      </c>
      <c r="J191" s="38">
        <f t="shared" si="38"/>
        <v>121.78999999999989</v>
      </c>
      <c r="K191" s="38">
        <v>77.76999999999984</v>
      </c>
      <c r="L191" s="38">
        <v>31.870000000000044</v>
      </c>
      <c r="M191" s="38" t="s">
        <v>17</v>
      </c>
      <c r="N191" s="38" t="s">
        <v>17</v>
      </c>
      <c r="O191" s="38" t="s">
        <v>17</v>
      </c>
      <c r="P191" s="38">
        <v>12.150000000000006</v>
      </c>
      <c r="Q191" s="38" t="s">
        <v>17</v>
      </c>
      <c r="R191" s="38" t="s">
        <v>17</v>
      </c>
      <c r="S191" s="38" t="s">
        <v>17</v>
      </c>
      <c r="T191" s="38" t="s">
        <v>17</v>
      </c>
      <c r="U191" s="38" t="s">
        <v>17</v>
      </c>
      <c r="V191" s="31">
        <v>186</v>
      </c>
    </row>
    <row r="192" spans="1:22" s="36" customFormat="1" ht="18.95" customHeight="1" x14ac:dyDescent="0.2">
      <c r="A192" s="27">
        <v>187</v>
      </c>
      <c r="B192" s="7" t="s">
        <v>19</v>
      </c>
      <c r="C192" s="37">
        <v>1063</v>
      </c>
      <c r="D192" s="39">
        <f t="shared" si="36"/>
        <v>2190.7199999999998</v>
      </c>
      <c r="E192" s="39">
        <f t="shared" si="37"/>
        <v>2081.5</v>
      </c>
      <c r="F192" s="39">
        <v>1443.16</v>
      </c>
      <c r="G192" s="39">
        <v>574.03999999999985</v>
      </c>
      <c r="H192" s="39">
        <v>64.300000000000011</v>
      </c>
      <c r="I192" s="39" t="s">
        <v>17</v>
      </c>
      <c r="J192" s="38">
        <f t="shared" si="38"/>
        <v>109.21999999999989</v>
      </c>
      <c r="K192" s="38">
        <v>74.869999999999877</v>
      </c>
      <c r="L192" s="38">
        <v>23.829999999999991</v>
      </c>
      <c r="M192" s="38" t="s">
        <v>17</v>
      </c>
      <c r="N192" s="38">
        <v>2.11</v>
      </c>
      <c r="O192" s="38" t="s">
        <v>17</v>
      </c>
      <c r="P192" s="38">
        <v>8.4100000000000037</v>
      </c>
      <c r="Q192" s="38" t="s">
        <v>17</v>
      </c>
      <c r="R192" s="38" t="s">
        <v>17</v>
      </c>
      <c r="S192" s="38" t="s">
        <v>17</v>
      </c>
      <c r="T192" s="38" t="s">
        <v>17</v>
      </c>
      <c r="U192" s="38" t="s">
        <v>17</v>
      </c>
      <c r="V192" s="31">
        <v>187</v>
      </c>
    </row>
    <row r="193" spans="1:22" s="36" customFormat="1" ht="18.95" customHeight="1" x14ac:dyDescent="0.2">
      <c r="A193" s="27">
        <v>188</v>
      </c>
      <c r="B193" s="7" t="s">
        <v>18</v>
      </c>
      <c r="C193" s="37">
        <v>528</v>
      </c>
      <c r="D193" s="39">
        <f t="shared" si="36"/>
        <v>1613.5199999999998</v>
      </c>
      <c r="E193" s="39">
        <f t="shared" si="37"/>
        <v>1536.7599999999998</v>
      </c>
      <c r="F193" s="39">
        <v>1087.8800000000001</v>
      </c>
      <c r="G193" s="39">
        <v>409.3799999999996</v>
      </c>
      <c r="H193" s="39">
        <v>39.5</v>
      </c>
      <c r="I193" s="39" t="s">
        <v>17</v>
      </c>
      <c r="J193" s="38">
        <f t="shared" si="38"/>
        <v>76.759999999999991</v>
      </c>
      <c r="K193" s="38">
        <v>47.160000000000004</v>
      </c>
      <c r="L193" s="38">
        <v>20.399999999999991</v>
      </c>
      <c r="M193" s="38" t="s">
        <v>17</v>
      </c>
      <c r="N193" s="38" t="s">
        <v>17</v>
      </c>
      <c r="O193" s="38" t="s">
        <v>17</v>
      </c>
      <c r="P193" s="38">
        <v>9.1999999999999886</v>
      </c>
      <c r="Q193" s="38" t="s">
        <v>17</v>
      </c>
      <c r="R193" s="38" t="s">
        <v>17</v>
      </c>
      <c r="S193" s="38" t="s">
        <v>17</v>
      </c>
      <c r="T193" s="38" t="s">
        <v>17</v>
      </c>
      <c r="U193" s="38" t="s">
        <v>17</v>
      </c>
      <c r="V193" s="31">
        <v>188</v>
      </c>
    </row>
    <row r="194" spans="1:22" s="36" customFormat="1" ht="18.95" customHeight="1" x14ac:dyDescent="0.2">
      <c r="A194" s="27">
        <v>189</v>
      </c>
      <c r="B194" s="7" t="s">
        <v>7</v>
      </c>
      <c r="C194" s="37">
        <v>278</v>
      </c>
      <c r="D194" s="39">
        <f t="shared" si="36"/>
        <v>1128.01</v>
      </c>
      <c r="E194" s="39">
        <f t="shared" si="37"/>
        <v>1050.45</v>
      </c>
      <c r="F194" s="39">
        <v>824.15</v>
      </c>
      <c r="G194" s="39">
        <v>197.50000000000017</v>
      </c>
      <c r="H194" s="39">
        <v>28.800000000000008</v>
      </c>
      <c r="I194" s="39" t="s">
        <v>17</v>
      </c>
      <c r="J194" s="38">
        <f t="shared" si="38"/>
        <v>77.560000000000016</v>
      </c>
      <c r="K194" s="38">
        <v>44.160000000000018</v>
      </c>
      <c r="L194" s="38">
        <v>24.649999999999995</v>
      </c>
      <c r="M194" s="38" t="s">
        <v>17</v>
      </c>
      <c r="N194" s="38" t="s">
        <v>17</v>
      </c>
      <c r="O194" s="38" t="s">
        <v>17</v>
      </c>
      <c r="P194" s="38">
        <v>8.7499999999999982</v>
      </c>
      <c r="Q194" s="38" t="s">
        <v>17</v>
      </c>
      <c r="R194" s="38" t="s">
        <v>17</v>
      </c>
      <c r="S194" s="38" t="s">
        <v>17</v>
      </c>
      <c r="T194" s="38" t="s">
        <v>17</v>
      </c>
      <c r="U194" s="38" t="s">
        <v>17</v>
      </c>
      <c r="V194" s="31">
        <v>189</v>
      </c>
    </row>
    <row r="195" spans="1:22" s="36" customFormat="1" ht="18.95" customHeight="1" x14ac:dyDescent="0.2">
      <c r="A195" s="27">
        <v>190</v>
      </c>
      <c r="B195" s="7" t="s">
        <v>27</v>
      </c>
      <c r="C195" s="37">
        <v>888</v>
      </c>
      <c r="D195" s="39">
        <f t="shared" si="36"/>
        <v>5710.6</v>
      </c>
      <c r="E195" s="39">
        <f t="shared" si="37"/>
        <v>5315.21</v>
      </c>
      <c r="F195" s="39">
        <v>4230.8100000000004</v>
      </c>
      <c r="G195" s="39">
        <v>992.39999999999941</v>
      </c>
      <c r="H195" s="39">
        <v>92.000000000000028</v>
      </c>
      <c r="I195" s="39" t="s">
        <v>17</v>
      </c>
      <c r="J195" s="38">
        <f t="shared" si="38"/>
        <v>395.39000000000033</v>
      </c>
      <c r="K195" s="38">
        <v>238.95000000000024</v>
      </c>
      <c r="L195" s="38">
        <v>91.320000000000064</v>
      </c>
      <c r="M195" s="38" t="s">
        <v>17</v>
      </c>
      <c r="N195" s="38">
        <v>6.92</v>
      </c>
      <c r="O195" s="38" t="s">
        <v>17</v>
      </c>
      <c r="P195" s="38">
        <v>58.199999999999996</v>
      </c>
      <c r="Q195" s="38" t="s">
        <v>17</v>
      </c>
      <c r="R195" s="38" t="s">
        <v>17</v>
      </c>
      <c r="S195" s="38" t="s">
        <v>17</v>
      </c>
      <c r="T195" s="38" t="s">
        <v>17</v>
      </c>
      <c r="U195" s="38" t="s">
        <v>17</v>
      </c>
      <c r="V195" s="31">
        <v>190</v>
      </c>
    </row>
    <row r="196" spans="1:22" s="36" customFormat="1" ht="18.95" customHeight="1" x14ac:dyDescent="0.2">
      <c r="A196" s="27">
        <v>191</v>
      </c>
      <c r="B196" s="7" t="s">
        <v>26</v>
      </c>
      <c r="C196" s="37">
        <v>592</v>
      </c>
      <c r="D196" s="39">
        <f t="shared" si="36"/>
        <v>7822.1</v>
      </c>
      <c r="E196" s="39">
        <f t="shared" si="37"/>
        <v>7162.99</v>
      </c>
      <c r="F196" s="39">
        <v>6073.41</v>
      </c>
      <c r="G196" s="39">
        <v>907.57999999999959</v>
      </c>
      <c r="H196" s="39">
        <v>182.00000000000006</v>
      </c>
      <c r="I196" s="39" t="s">
        <v>17</v>
      </c>
      <c r="J196" s="38">
        <f t="shared" si="38"/>
        <v>659.11000000000047</v>
      </c>
      <c r="K196" s="38">
        <v>424.21000000000043</v>
      </c>
      <c r="L196" s="38">
        <v>194.4</v>
      </c>
      <c r="M196" s="38" t="s">
        <v>17</v>
      </c>
      <c r="N196" s="38">
        <v>13</v>
      </c>
      <c r="O196" s="38" t="s">
        <v>17</v>
      </c>
      <c r="P196" s="38">
        <v>27.499999999999993</v>
      </c>
      <c r="Q196" s="38" t="s">
        <v>17</v>
      </c>
      <c r="R196" s="38" t="s">
        <v>17</v>
      </c>
      <c r="S196" s="38" t="s">
        <v>17</v>
      </c>
      <c r="T196" s="38" t="s">
        <v>17</v>
      </c>
      <c r="U196" s="38" t="s">
        <v>17</v>
      </c>
      <c r="V196" s="31">
        <v>191</v>
      </c>
    </row>
    <row r="197" spans="1:22" s="36" customFormat="1" ht="18.95" customHeight="1" x14ac:dyDescent="0.2">
      <c r="A197" s="27">
        <v>192</v>
      </c>
      <c r="B197" s="7" t="s">
        <v>28</v>
      </c>
      <c r="C197" s="37">
        <v>504</v>
      </c>
      <c r="D197" s="39">
        <f t="shared" si="36"/>
        <v>15040.92</v>
      </c>
      <c r="E197" s="39">
        <f t="shared" si="37"/>
        <v>13646.71</v>
      </c>
      <c r="F197" s="39">
        <v>11833.64</v>
      </c>
      <c r="G197" s="39">
        <v>1247.0699999999997</v>
      </c>
      <c r="H197" s="39">
        <v>566.00000000000068</v>
      </c>
      <c r="I197" s="39" t="s">
        <v>17</v>
      </c>
      <c r="J197" s="38">
        <f t="shared" si="38"/>
        <v>1394.2100000000005</v>
      </c>
      <c r="K197" s="38">
        <v>918.65000000000077</v>
      </c>
      <c r="L197" s="38">
        <v>428.49999999999977</v>
      </c>
      <c r="M197" s="38" t="s">
        <v>17</v>
      </c>
      <c r="N197" s="38">
        <v>21</v>
      </c>
      <c r="O197" s="38" t="s">
        <v>17</v>
      </c>
      <c r="P197" s="38">
        <v>26.06</v>
      </c>
      <c r="Q197" s="38" t="s">
        <v>17</v>
      </c>
      <c r="R197" s="38" t="s">
        <v>17</v>
      </c>
      <c r="S197" s="38" t="s">
        <v>17</v>
      </c>
      <c r="T197" s="38" t="s">
        <v>17</v>
      </c>
      <c r="U197" s="38" t="s">
        <v>17</v>
      </c>
      <c r="V197" s="31">
        <v>192</v>
      </c>
    </row>
    <row r="198" spans="1:22" s="36" customFormat="1" ht="18.95" customHeight="1" x14ac:dyDescent="0.2">
      <c r="A198" s="27">
        <v>193</v>
      </c>
      <c r="B198" s="7" t="s">
        <v>29</v>
      </c>
      <c r="C198" s="37">
        <v>179</v>
      </c>
      <c r="D198" s="39">
        <f t="shared" si="36"/>
        <v>11938.57</v>
      </c>
      <c r="E198" s="39">
        <f t="shared" si="37"/>
        <v>9938.15</v>
      </c>
      <c r="F198" s="39">
        <v>9413.15</v>
      </c>
      <c r="G198" s="39">
        <v>357.00000000000011</v>
      </c>
      <c r="H198" s="39">
        <v>168.00000000000006</v>
      </c>
      <c r="I198" s="39" t="s">
        <v>17</v>
      </c>
      <c r="J198" s="38">
        <f t="shared" si="38"/>
        <v>2000.42</v>
      </c>
      <c r="K198" s="38">
        <v>1704.3700000000001</v>
      </c>
      <c r="L198" s="38">
        <v>236.05</v>
      </c>
      <c r="M198" s="38" t="s">
        <v>17</v>
      </c>
      <c r="N198" s="38">
        <v>60</v>
      </c>
      <c r="O198" s="38" t="s">
        <v>17</v>
      </c>
      <c r="P198" s="38" t="s">
        <v>17</v>
      </c>
      <c r="Q198" s="38" t="s">
        <v>17</v>
      </c>
      <c r="R198" s="38" t="s">
        <v>17</v>
      </c>
      <c r="S198" s="38" t="s">
        <v>17</v>
      </c>
      <c r="T198" s="38" t="s">
        <v>17</v>
      </c>
      <c r="U198" s="38" t="s">
        <v>17</v>
      </c>
      <c r="V198" s="31">
        <v>193</v>
      </c>
    </row>
    <row r="199" spans="1:22" s="36" customFormat="1" ht="18.95" customHeight="1" x14ac:dyDescent="0.2">
      <c r="A199" s="27">
        <v>194</v>
      </c>
      <c r="B199" s="7" t="s">
        <v>30</v>
      </c>
      <c r="C199" s="37">
        <v>83</v>
      </c>
      <c r="D199" s="39">
        <f t="shared" ref="D199:D251" si="48">E199+J199</f>
        <v>10874.53</v>
      </c>
      <c r="E199" s="39">
        <f t="shared" ref="E199:E262" si="49">SUM(F199:I199)</f>
        <v>8624.5300000000007</v>
      </c>
      <c r="F199" s="39">
        <v>7659.53</v>
      </c>
      <c r="G199" s="39">
        <v>645.00000000000011</v>
      </c>
      <c r="H199" s="39">
        <v>320</v>
      </c>
      <c r="I199" s="39" t="s">
        <v>17</v>
      </c>
      <c r="J199" s="38">
        <f t="shared" ref="J199:J258" si="50">SUM(K199:U199)</f>
        <v>2250</v>
      </c>
      <c r="K199" s="38">
        <v>1020</v>
      </c>
      <c r="L199" s="38">
        <v>797.99999999999977</v>
      </c>
      <c r="M199" s="38" t="s">
        <v>17</v>
      </c>
      <c r="N199" s="38">
        <v>432</v>
      </c>
      <c r="O199" s="38" t="s">
        <v>17</v>
      </c>
      <c r="P199" s="38" t="s">
        <v>17</v>
      </c>
      <c r="Q199" s="38" t="s">
        <v>17</v>
      </c>
      <c r="R199" s="38" t="s">
        <v>17</v>
      </c>
      <c r="S199" s="38" t="s">
        <v>17</v>
      </c>
      <c r="T199" s="38" t="s">
        <v>17</v>
      </c>
      <c r="U199" s="38" t="s">
        <v>17</v>
      </c>
      <c r="V199" s="31">
        <v>194</v>
      </c>
    </row>
    <row r="200" spans="1:22" s="36" customFormat="1" ht="18.95" customHeight="1" x14ac:dyDescent="0.2">
      <c r="A200" s="27">
        <v>195</v>
      </c>
      <c r="B200" s="7" t="s">
        <v>31</v>
      </c>
      <c r="C200" s="37">
        <v>40</v>
      </c>
      <c r="D200" s="39">
        <f t="shared" si="48"/>
        <v>11139.7</v>
      </c>
      <c r="E200" s="39">
        <f t="shared" si="49"/>
        <v>9337.7000000000007</v>
      </c>
      <c r="F200" s="39">
        <v>8352.7000000000007</v>
      </c>
      <c r="G200" s="39">
        <v>500.00000000000011</v>
      </c>
      <c r="H200" s="39">
        <v>485.00000000000006</v>
      </c>
      <c r="I200" s="39" t="s">
        <v>17</v>
      </c>
      <c r="J200" s="38">
        <f t="shared" si="50"/>
        <v>1802</v>
      </c>
      <c r="K200" s="38">
        <v>1345</v>
      </c>
      <c r="L200" s="38">
        <v>207</v>
      </c>
      <c r="M200" s="38" t="s">
        <v>17</v>
      </c>
      <c r="N200" s="38">
        <v>250</v>
      </c>
      <c r="O200" s="38" t="s">
        <v>17</v>
      </c>
      <c r="P200" s="38" t="s">
        <v>17</v>
      </c>
      <c r="Q200" s="38" t="s">
        <v>17</v>
      </c>
      <c r="R200" s="38" t="s">
        <v>17</v>
      </c>
      <c r="S200" s="38" t="s">
        <v>17</v>
      </c>
      <c r="T200" s="38" t="s">
        <v>17</v>
      </c>
      <c r="U200" s="38" t="s">
        <v>17</v>
      </c>
      <c r="V200" s="31">
        <v>195</v>
      </c>
    </row>
    <row r="201" spans="1:22" s="36" customFormat="1" ht="18.95" customHeight="1" x14ac:dyDescent="0.2">
      <c r="A201" s="27">
        <v>196</v>
      </c>
      <c r="B201" s="7" t="s">
        <v>32</v>
      </c>
      <c r="C201" s="37">
        <v>17</v>
      </c>
      <c r="D201" s="39">
        <f t="shared" si="48"/>
        <v>10862</v>
      </c>
      <c r="E201" s="39">
        <f t="shared" si="49"/>
        <v>7627</v>
      </c>
      <c r="F201" s="39">
        <v>5227</v>
      </c>
      <c r="G201" s="39">
        <v>1500</v>
      </c>
      <c r="H201" s="39">
        <v>900.00000000000011</v>
      </c>
      <c r="I201" s="39" t="s">
        <v>17</v>
      </c>
      <c r="J201" s="38">
        <f t="shared" si="50"/>
        <v>3235</v>
      </c>
      <c r="K201" s="38">
        <v>1685</v>
      </c>
      <c r="L201" s="38">
        <v>1550</v>
      </c>
      <c r="M201" s="38" t="s">
        <v>17</v>
      </c>
      <c r="N201" s="38" t="s">
        <v>17</v>
      </c>
      <c r="O201" s="38" t="s">
        <v>17</v>
      </c>
      <c r="P201" s="38" t="s">
        <v>17</v>
      </c>
      <c r="Q201" s="38" t="s">
        <v>17</v>
      </c>
      <c r="R201" s="38" t="s">
        <v>17</v>
      </c>
      <c r="S201" s="38" t="s">
        <v>17</v>
      </c>
      <c r="T201" s="38" t="s">
        <v>17</v>
      </c>
      <c r="U201" s="38" t="s">
        <v>17</v>
      </c>
      <c r="V201" s="31">
        <v>196</v>
      </c>
    </row>
    <row r="202" spans="1:22" s="36" customFormat="1" ht="18.95" customHeight="1" x14ac:dyDescent="0.2">
      <c r="A202" s="27">
        <v>197</v>
      </c>
      <c r="B202" s="7" t="s">
        <v>0</v>
      </c>
      <c r="C202" s="37">
        <v>4</v>
      </c>
      <c r="D202" s="39">
        <f>E202</f>
        <v>4000</v>
      </c>
      <c r="E202" s="39">
        <f t="shared" si="49"/>
        <v>4000</v>
      </c>
      <c r="F202" s="39">
        <v>3000</v>
      </c>
      <c r="G202" s="39" t="s">
        <v>17</v>
      </c>
      <c r="H202" s="39">
        <v>1000.0000000000001</v>
      </c>
      <c r="I202" s="39" t="s">
        <v>17</v>
      </c>
      <c r="J202" s="38" t="s">
        <v>17</v>
      </c>
      <c r="K202" s="38" t="s">
        <v>17</v>
      </c>
      <c r="L202" s="38" t="s">
        <v>17</v>
      </c>
      <c r="M202" s="38" t="s">
        <v>17</v>
      </c>
      <c r="N202" s="38" t="s">
        <v>17</v>
      </c>
      <c r="O202" s="38" t="s">
        <v>17</v>
      </c>
      <c r="P202" s="38" t="s">
        <v>17</v>
      </c>
      <c r="Q202" s="38" t="s">
        <v>17</v>
      </c>
      <c r="R202" s="38" t="s">
        <v>17</v>
      </c>
      <c r="S202" s="38" t="s">
        <v>17</v>
      </c>
      <c r="T202" s="38" t="s">
        <v>17</v>
      </c>
      <c r="U202" s="38" t="s">
        <v>17</v>
      </c>
      <c r="V202" s="31">
        <v>197</v>
      </c>
    </row>
    <row r="203" spans="1:22" s="36" customFormat="1" ht="18.95" customHeight="1" x14ac:dyDescent="0.2">
      <c r="A203" s="27">
        <v>198</v>
      </c>
      <c r="B203" s="7" t="s">
        <v>1</v>
      </c>
      <c r="C203" s="37">
        <v>5</v>
      </c>
      <c r="D203" s="39">
        <f t="shared" si="48"/>
        <v>31600</v>
      </c>
      <c r="E203" s="39">
        <f t="shared" si="49"/>
        <v>24600</v>
      </c>
      <c r="F203" s="39">
        <v>17600</v>
      </c>
      <c r="G203" s="39">
        <v>6999.9999999999991</v>
      </c>
      <c r="H203" s="39" t="s">
        <v>17</v>
      </c>
      <c r="I203" s="39" t="s">
        <v>17</v>
      </c>
      <c r="J203" s="38">
        <f t="shared" si="50"/>
        <v>7000</v>
      </c>
      <c r="K203" s="38">
        <v>7000</v>
      </c>
      <c r="L203" s="38" t="s">
        <v>17</v>
      </c>
      <c r="M203" s="38" t="s">
        <v>17</v>
      </c>
      <c r="N203" s="38" t="s">
        <v>17</v>
      </c>
      <c r="O203" s="38" t="s">
        <v>17</v>
      </c>
      <c r="P203" s="38" t="s">
        <v>17</v>
      </c>
      <c r="Q203" s="38" t="s">
        <v>17</v>
      </c>
      <c r="R203" s="38" t="s">
        <v>17</v>
      </c>
      <c r="S203" s="38" t="s">
        <v>17</v>
      </c>
      <c r="T203" s="38" t="s">
        <v>17</v>
      </c>
      <c r="U203" s="38" t="s">
        <v>17</v>
      </c>
      <c r="V203" s="31">
        <v>198</v>
      </c>
    </row>
    <row r="204" spans="1:22" s="2" customFormat="1" ht="29.1" customHeight="1" x14ac:dyDescent="0.2">
      <c r="A204" s="27">
        <v>199</v>
      </c>
      <c r="B204" s="9" t="s">
        <v>12</v>
      </c>
      <c r="C204" s="32">
        <f>C205+C209</f>
        <v>34272</v>
      </c>
      <c r="D204" s="34">
        <f t="shared" si="48"/>
        <v>429360.84</v>
      </c>
      <c r="E204" s="34">
        <f t="shared" si="49"/>
        <v>379853.7</v>
      </c>
      <c r="F204" s="34">
        <v>280340.96999999997</v>
      </c>
      <c r="G204" s="34">
        <f t="shared" ref="G204:L204" si="51">G205+G209</f>
        <v>87013.250000000015</v>
      </c>
      <c r="H204" s="34">
        <f t="shared" si="51"/>
        <v>12152.95</v>
      </c>
      <c r="I204" s="34">
        <f t="shared" si="51"/>
        <v>346.53000000000014</v>
      </c>
      <c r="J204" s="33">
        <f t="shared" si="50"/>
        <v>49507.14</v>
      </c>
      <c r="K204" s="33">
        <f t="shared" si="51"/>
        <v>28839.799999999996</v>
      </c>
      <c r="L204" s="33">
        <f t="shared" si="51"/>
        <v>18148.179999999997</v>
      </c>
      <c r="M204" s="33" t="s">
        <v>17</v>
      </c>
      <c r="N204" s="33">
        <v>1613.05</v>
      </c>
      <c r="O204" s="33" t="s">
        <v>17</v>
      </c>
      <c r="P204" s="33">
        <f>P205+P209</f>
        <v>906.1099999999999</v>
      </c>
      <c r="Q204" s="33" t="s">
        <v>17</v>
      </c>
      <c r="R204" s="33" t="s">
        <v>17</v>
      </c>
      <c r="S204" s="38" t="s">
        <v>17</v>
      </c>
      <c r="T204" s="38" t="s">
        <v>17</v>
      </c>
      <c r="U204" s="38" t="s">
        <v>17</v>
      </c>
      <c r="V204" s="31">
        <v>199</v>
      </c>
    </row>
    <row r="205" spans="1:22" s="36" customFormat="1" ht="29.1" customHeight="1" x14ac:dyDescent="0.2">
      <c r="A205" s="27">
        <v>200</v>
      </c>
      <c r="B205" s="9" t="s">
        <v>25</v>
      </c>
      <c r="C205" s="32">
        <f>SUM(C206:C208)</f>
        <v>9098</v>
      </c>
      <c r="D205" s="34">
        <f t="shared" si="48"/>
        <v>1004.0099999999996</v>
      </c>
      <c r="E205" s="34">
        <f t="shared" si="49"/>
        <v>985.08999999999969</v>
      </c>
      <c r="F205" s="34">
        <v>721.34</v>
      </c>
      <c r="G205" s="34">
        <f t="shared" ref="G205:P205" si="52">SUM(G206:G208)</f>
        <v>243.98999999999972</v>
      </c>
      <c r="H205" s="34">
        <f>SUM(H206:H208)</f>
        <v>19.03000000000003</v>
      </c>
      <c r="I205" s="34">
        <f t="shared" si="52"/>
        <v>0.73000000000000176</v>
      </c>
      <c r="J205" s="33">
        <f t="shared" si="50"/>
        <v>18.919999999999998</v>
      </c>
      <c r="K205" s="33">
        <f t="shared" si="52"/>
        <v>9.8500000000000068</v>
      </c>
      <c r="L205" s="33">
        <f t="shared" si="52"/>
        <v>6.1099999999999941</v>
      </c>
      <c r="M205" s="33" t="s">
        <v>17</v>
      </c>
      <c r="N205" s="33" t="s">
        <v>17</v>
      </c>
      <c r="O205" s="33" t="s">
        <v>17</v>
      </c>
      <c r="P205" s="33">
        <f t="shared" si="52"/>
        <v>2.9599999999999964</v>
      </c>
      <c r="Q205" s="33" t="s">
        <v>17</v>
      </c>
      <c r="R205" s="33" t="s">
        <v>17</v>
      </c>
      <c r="S205" s="38" t="s">
        <v>17</v>
      </c>
      <c r="T205" s="38" t="s">
        <v>17</v>
      </c>
      <c r="U205" s="38" t="s">
        <v>17</v>
      </c>
      <c r="V205" s="31">
        <v>200</v>
      </c>
    </row>
    <row r="206" spans="1:22" s="36" customFormat="1" ht="18.95" customHeight="1" x14ac:dyDescent="0.2">
      <c r="A206" s="27">
        <v>201</v>
      </c>
      <c r="B206" s="7" t="s">
        <v>24</v>
      </c>
      <c r="C206" s="37">
        <v>5586</v>
      </c>
      <c r="D206" s="39">
        <f t="shared" si="48"/>
        <v>231.72000000000003</v>
      </c>
      <c r="E206" s="39">
        <f t="shared" si="49"/>
        <v>229.97000000000003</v>
      </c>
      <c r="F206" s="39">
        <v>185.17</v>
      </c>
      <c r="G206" s="39">
        <v>42.540000000000013</v>
      </c>
      <c r="H206" s="39">
        <v>2.2300000000000044</v>
      </c>
      <c r="I206" s="39">
        <v>3.0000000000000065E-2</v>
      </c>
      <c r="J206" s="38">
        <f t="shared" si="50"/>
        <v>1.7500000000000038</v>
      </c>
      <c r="K206" s="38">
        <v>1.0000000000000029</v>
      </c>
      <c r="L206" s="38">
        <v>0.59000000000000097</v>
      </c>
      <c r="M206" s="38" t="s">
        <v>17</v>
      </c>
      <c r="N206" s="38" t="s">
        <v>17</v>
      </c>
      <c r="O206" s="38" t="s">
        <v>17</v>
      </c>
      <c r="P206" s="38">
        <v>0.15999999999999998</v>
      </c>
      <c r="Q206" s="38" t="s">
        <v>17</v>
      </c>
      <c r="R206" s="38" t="s">
        <v>17</v>
      </c>
      <c r="S206" s="38" t="s">
        <v>17</v>
      </c>
      <c r="T206" s="38" t="s">
        <v>17</v>
      </c>
      <c r="U206" s="38" t="s">
        <v>17</v>
      </c>
      <c r="V206" s="31">
        <v>201</v>
      </c>
    </row>
    <row r="207" spans="1:22" s="36" customFormat="1" ht="18.95" customHeight="1" x14ac:dyDescent="0.2">
      <c r="A207" s="27">
        <v>202</v>
      </c>
      <c r="B207" s="7" t="s">
        <v>23</v>
      </c>
      <c r="C207" s="37">
        <v>1292</v>
      </c>
      <c r="D207" s="39">
        <f t="shared" si="48"/>
        <v>150.46999999999997</v>
      </c>
      <c r="E207" s="39">
        <f t="shared" si="49"/>
        <v>147.39999999999998</v>
      </c>
      <c r="F207" s="39">
        <v>115.88</v>
      </c>
      <c r="G207" s="39">
        <v>27.98</v>
      </c>
      <c r="H207" s="39">
        <v>3.5399999999999965</v>
      </c>
      <c r="I207" s="39" t="s">
        <v>17</v>
      </c>
      <c r="J207" s="38">
        <f t="shared" si="50"/>
        <v>3.0699999999999994</v>
      </c>
      <c r="K207" s="38">
        <v>1.9999999999999989</v>
      </c>
      <c r="L207" s="38">
        <v>0.64000000000000012</v>
      </c>
      <c r="M207" s="38" t="s">
        <v>17</v>
      </c>
      <c r="N207" s="38" t="s">
        <v>17</v>
      </c>
      <c r="O207" s="38" t="s">
        <v>17</v>
      </c>
      <c r="P207" s="38">
        <v>0.43000000000000038</v>
      </c>
      <c r="Q207" s="38" t="s">
        <v>17</v>
      </c>
      <c r="R207" s="38" t="s">
        <v>17</v>
      </c>
      <c r="S207" s="38" t="s">
        <v>17</v>
      </c>
      <c r="T207" s="38" t="s">
        <v>17</v>
      </c>
      <c r="U207" s="38" t="s">
        <v>17</v>
      </c>
      <c r="V207" s="31">
        <v>202</v>
      </c>
    </row>
    <row r="208" spans="1:22" s="36" customFormat="1" ht="18.95" customHeight="1" x14ac:dyDescent="0.2">
      <c r="A208" s="27">
        <v>203</v>
      </c>
      <c r="B208" s="7" t="s">
        <v>22</v>
      </c>
      <c r="C208" s="37">
        <v>2220</v>
      </c>
      <c r="D208" s="39">
        <f t="shared" si="48"/>
        <v>621.81999999999982</v>
      </c>
      <c r="E208" s="39">
        <f t="shared" si="49"/>
        <v>607.7199999999998</v>
      </c>
      <c r="F208" s="39">
        <v>420.29</v>
      </c>
      <c r="G208" s="39">
        <v>173.46999999999971</v>
      </c>
      <c r="H208" s="39">
        <v>13.260000000000026</v>
      </c>
      <c r="I208" s="39">
        <v>0.70000000000000173</v>
      </c>
      <c r="J208" s="38">
        <f t="shared" si="50"/>
        <v>14.099999999999993</v>
      </c>
      <c r="K208" s="38">
        <v>6.850000000000005</v>
      </c>
      <c r="L208" s="38">
        <v>4.8799999999999928</v>
      </c>
      <c r="M208" s="38" t="s">
        <v>17</v>
      </c>
      <c r="N208" s="38" t="s">
        <v>17</v>
      </c>
      <c r="O208" s="38" t="s">
        <v>17</v>
      </c>
      <c r="P208" s="38">
        <v>2.3699999999999961</v>
      </c>
      <c r="Q208" s="38" t="s">
        <v>17</v>
      </c>
      <c r="R208" s="38" t="s">
        <v>17</v>
      </c>
      <c r="S208" s="38" t="s">
        <v>17</v>
      </c>
      <c r="T208" s="38" t="s">
        <v>17</v>
      </c>
      <c r="U208" s="38" t="s">
        <v>17</v>
      </c>
      <c r="V208" s="31">
        <v>203</v>
      </c>
    </row>
    <row r="209" spans="1:22" s="36" customFormat="1" ht="29.1" customHeight="1" x14ac:dyDescent="0.2">
      <c r="A209" s="27">
        <v>204</v>
      </c>
      <c r="B209" s="40" t="s">
        <v>61</v>
      </c>
      <c r="C209" s="32">
        <f>SUM(C210:C223)</f>
        <v>25174</v>
      </c>
      <c r="D209" s="34">
        <f t="shared" si="48"/>
        <v>428513.02999999997</v>
      </c>
      <c r="E209" s="34">
        <f t="shared" si="49"/>
        <v>378868.61</v>
      </c>
      <c r="F209" s="34">
        <v>279619.63</v>
      </c>
      <c r="G209" s="34">
        <f t="shared" ref="G209:R209" si="53">SUM(G210:G223)</f>
        <v>86769.260000000009</v>
      </c>
      <c r="H209" s="34">
        <f t="shared" si="53"/>
        <v>12133.92</v>
      </c>
      <c r="I209" s="34">
        <f t="shared" si="53"/>
        <v>345.80000000000013</v>
      </c>
      <c r="J209" s="33">
        <f t="shared" si="50"/>
        <v>49644.419999999991</v>
      </c>
      <c r="K209" s="33">
        <f t="shared" si="53"/>
        <v>28829.949999999997</v>
      </c>
      <c r="L209" s="33">
        <f t="shared" si="53"/>
        <v>18142.069999999996</v>
      </c>
      <c r="M209" s="33">
        <f t="shared" si="53"/>
        <v>2.4999999999999982</v>
      </c>
      <c r="N209" s="33">
        <v>1613.05</v>
      </c>
      <c r="O209" s="33" t="s">
        <v>17</v>
      </c>
      <c r="P209" s="33">
        <f t="shared" si="53"/>
        <v>903.14999999999986</v>
      </c>
      <c r="Q209" s="33">
        <f t="shared" si="53"/>
        <v>112.70000000000002</v>
      </c>
      <c r="R209" s="33">
        <f t="shared" si="53"/>
        <v>41</v>
      </c>
      <c r="S209" s="38" t="s">
        <v>17</v>
      </c>
      <c r="T209" s="38" t="s">
        <v>17</v>
      </c>
      <c r="U209" s="38" t="s">
        <v>17</v>
      </c>
      <c r="V209" s="31">
        <v>204</v>
      </c>
    </row>
    <row r="210" spans="1:22" s="36" customFormat="1" ht="18.95" customHeight="1" x14ac:dyDescent="0.2">
      <c r="A210" s="27">
        <v>205</v>
      </c>
      <c r="B210" s="7" t="s">
        <v>21</v>
      </c>
      <c r="C210" s="37">
        <v>4352</v>
      </c>
      <c r="D210" s="39">
        <f t="shared" si="48"/>
        <v>2487.17</v>
      </c>
      <c r="E210" s="39">
        <f t="shared" si="49"/>
        <v>2415.65</v>
      </c>
      <c r="F210" s="39">
        <v>1385.37</v>
      </c>
      <c r="G210" s="39">
        <v>965.32000000000016</v>
      </c>
      <c r="H210" s="39">
        <v>54.459999999999901</v>
      </c>
      <c r="I210" s="39">
        <v>10.500000000000014</v>
      </c>
      <c r="J210" s="38">
        <f t="shared" si="50"/>
        <v>71.520000000000024</v>
      </c>
      <c r="K210" s="38">
        <v>32.220000000000041</v>
      </c>
      <c r="L210" s="38">
        <v>29.349999999999987</v>
      </c>
      <c r="M210" s="38" t="s">
        <v>17</v>
      </c>
      <c r="N210" s="38" t="s">
        <v>17</v>
      </c>
      <c r="O210" s="38" t="s">
        <v>17</v>
      </c>
      <c r="P210" s="38">
        <v>9.9499999999999975</v>
      </c>
      <c r="Q210" s="38" t="s">
        <v>17</v>
      </c>
      <c r="R210" s="38" t="s">
        <v>17</v>
      </c>
      <c r="S210" s="38" t="s">
        <v>17</v>
      </c>
      <c r="T210" s="38" t="s">
        <v>17</v>
      </c>
      <c r="U210" s="38" t="s">
        <v>17</v>
      </c>
      <c r="V210" s="31">
        <v>205</v>
      </c>
    </row>
    <row r="211" spans="1:22" s="36" customFormat="1" ht="18.95" customHeight="1" x14ac:dyDescent="0.2">
      <c r="A211" s="27">
        <v>206</v>
      </c>
      <c r="B211" s="7" t="s">
        <v>20</v>
      </c>
      <c r="C211" s="37">
        <v>7098</v>
      </c>
      <c r="D211" s="39">
        <f t="shared" si="48"/>
        <v>7798.36</v>
      </c>
      <c r="E211" s="39">
        <f t="shared" si="49"/>
        <v>7445.71</v>
      </c>
      <c r="F211" s="39">
        <v>4050.37</v>
      </c>
      <c r="G211" s="39">
        <v>3133.75</v>
      </c>
      <c r="H211" s="39">
        <v>212.3399999999998</v>
      </c>
      <c r="I211" s="39">
        <v>49.249999999999964</v>
      </c>
      <c r="J211" s="38">
        <f t="shared" si="50"/>
        <v>352.64999999999941</v>
      </c>
      <c r="K211" s="38">
        <v>162.34999999999971</v>
      </c>
      <c r="L211" s="38">
        <v>126.18999999999978</v>
      </c>
      <c r="M211" s="38" t="s">
        <v>17</v>
      </c>
      <c r="N211" s="38">
        <v>5.83</v>
      </c>
      <c r="O211" s="38" t="s">
        <v>17</v>
      </c>
      <c r="P211" s="38">
        <v>56.779999999999909</v>
      </c>
      <c r="Q211" s="38">
        <v>1.4999999999999996</v>
      </c>
      <c r="R211" s="38" t="s">
        <v>17</v>
      </c>
      <c r="S211" s="38" t="s">
        <v>17</v>
      </c>
      <c r="T211" s="38" t="s">
        <v>17</v>
      </c>
      <c r="U211" s="38" t="s">
        <v>17</v>
      </c>
      <c r="V211" s="31">
        <v>206</v>
      </c>
    </row>
    <row r="212" spans="1:22" s="36" customFormat="1" ht="18.95" customHeight="1" x14ac:dyDescent="0.2">
      <c r="A212" s="27">
        <v>207</v>
      </c>
      <c r="B212" s="7" t="s">
        <v>19</v>
      </c>
      <c r="C212" s="37">
        <v>2698</v>
      </c>
      <c r="D212" s="39">
        <f t="shared" si="48"/>
        <v>5629.640000000004</v>
      </c>
      <c r="E212" s="39">
        <f t="shared" si="49"/>
        <v>5335.3600000000033</v>
      </c>
      <c r="F212" s="39">
        <v>2600.2399999999998</v>
      </c>
      <c r="G212" s="39">
        <v>2608.6700000000042</v>
      </c>
      <c r="H212" s="39">
        <v>82.399999999999991</v>
      </c>
      <c r="I212" s="39">
        <v>44.050000000000068</v>
      </c>
      <c r="J212" s="38">
        <f t="shared" si="50"/>
        <v>294.28000000000043</v>
      </c>
      <c r="K212" s="38">
        <v>163.10000000000008</v>
      </c>
      <c r="L212" s="38">
        <v>73.240000000000038</v>
      </c>
      <c r="M212" s="38">
        <v>2.4999999999999982</v>
      </c>
      <c r="N212" s="38">
        <v>4.25</v>
      </c>
      <c r="O212" s="38" t="s">
        <v>17</v>
      </c>
      <c r="P212" s="38">
        <v>49.190000000000282</v>
      </c>
      <c r="Q212" s="38">
        <v>2.0000000000000075</v>
      </c>
      <c r="R212" s="38" t="s">
        <v>17</v>
      </c>
      <c r="S212" s="38" t="s">
        <v>17</v>
      </c>
      <c r="T212" s="38" t="s">
        <v>17</v>
      </c>
      <c r="U212" s="38" t="s">
        <v>17</v>
      </c>
      <c r="V212" s="31">
        <v>207</v>
      </c>
    </row>
    <row r="213" spans="1:22" s="36" customFormat="1" ht="18.95" customHeight="1" x14ac:dyDescent="0.2">
      <c r="A213" s="27">
        <v>208</v>
      </c>
      <c r="B213" s="7" t="s">
        <v>18</v>
      </c>
      <c r="C213" s="37">
        <v>1493</v>
      </c>
      <c r="D213" s="39">
        <f t="shared" si="48"/>
        <v>4601.7799999999988</v>
      </c>
      <c r="E213" s="39">
        <f t="shared" si="49"/>
        <v>4348.0199999999986</v>
      </c>
      <c r="F213" s="39">
        <v>2145.38</v>
      </c>
      <c r="G213" s="39">
        <v>2051.639999999999</v>
      </c>
      <c r="H213" s="39">
        <v>105.50000000000006</v>
      </c>
      <c r="I213" s="39">
        <v>45.499999999999957</v>
      </c>
      <c r="J213" s="38">
        <f t="shared" si="50"/>
        <v>253.75999999999993</v>
      </c>
      <c r="K213" s="38">
        <v>143.95999999999995</v>
      </c>
      <c r="L213" s="38">
        <v>60.299999999999962</v>
      </c>
      <c r="M213" s="38" t="s">
        <v>17</v>
      </c>
      <c r="N213" s="38">
        <v>12.62</v>
      </c>
      <c r="O213" s="38" t="s">
        <v>17</v>
      </c>
      <c r="P213" s="38">
        <v>36.88000000000001</v>
      </c>
      <c r="Q213" s="38" t="s">
        <v>17</v>
      </c>
      <c r="R213" s="38" t="s">
        <v>17</v>
      </c>
      <c r="S213" s="38" t="s">
        <v>17</v>
      </c>
      <c r="T213" s="38" t="s">
        <v>17</v>
      </c>
      <c r="U213" s="38" t="s">
        <v>17</v>
      </c>
      <c r="V213" s="31">
        <v>208</v>
      </c>
    </row>
    <row r="214" spans="1:22" s="36" customFormat="1" ht="18.95" customHeight="1" x14ac:dyDescent="0.2">
      <c r="A214" s="27">
        <v>209</v>
      </c>
      <c r="B214" s="7" t="s">
        <v>7</v>
      </c>
      <c r="C214" s="37">
        <v>889</v>
      </c>
      <c r="D214" s="39">
        <f t="shared" si="48"/>
        <v>3637.0900000000006</v>
      </c>
      <c r="E214" s="39">
        <f t="shared" si="49"/>
        <v>3408.0300000000007</v>
      </c>
      <c r="F214" s="39">
        <v>1635.77</v>
      </c>
      <c r="G214" s="39">
        <v>1690.9600000000007</v>
      </c>
      <c r="H214" s="39">
        <v>61.3</v>
      </c>
      <c r="I214" s="39">
        <v>20.000000000000004</v>
      </c>
      <c r="J214" s="38">
        <f t="shared" si="50"/>
        <v>229.05999999999975</v>
      </c>
      <c r="K214" s="38">
        <v>129.35999999999976</v>
      </c>
      <c r="L214" s="38">
        <v>46.05</v>
      </c>
      <c r="M214" s="38" t="s">
        <v>17</v>
      </c>
      <c r="N214" s="38" t="s">
        <v>17</v>
      </c>
      <c r="O214" s="38" t="s">
        <v>17</v>
      </c>
      <c r="P214" s="38">
        <v>53.650000000000013</v>
      </c>
      <c r="Q214" s="38" t="s">
        <v>17</v>
      </c>
      <c r="R214" s="38" t="s">
        <v>17</v>
      </c>
      <c r="S214" s="38" t="s">
        <v>17</v>
      </c>
      <c r="T214" s="38" t="s">
        <v>17</v>
      </c>
      <c r="U214" s="38" t="s">
        <v>17</v>
      </c>
      <c r="V214" s="31">
        <v>209</v>
      </c>
    </row>
    <row r="215" spans="1:22" s="36" customFormat="1" ht="18.95" customHeight="1" x14ac:dyDescent="0.2">
      <c r="A215" s="27">
        <v>210</v>
      </c>
      <c r="B215" s="7" t="s">
        <v>27</v>
      </c>
      <c r="C215" s="37">
        <v>2720</v>
      </c>
      <c r="D215" s="39">
        <f t="shared" si="48"/>
        <v>17717.13</v>
      </c>
      <c r="E215" s="39">
        <f t="shared" si="49"/>
        <v>16621.890000000003</v>
      </c>
      <c r="F215" s="39">
        <v>8471.0499999999993</v>
      </c>
      <c r="G215" s="39">
        <v>7880.220000000003</v>
      </c>
      <c r="H215" s="39">
        <v>220.12000000000015</v>
      </c>
      <c r="I215" s="39">
        <v>50.500000000000036</v>
      </c>
      <c r="J215" s="38">
        <f t="shared" si="50"/>
        <v>1095.2399999999993</v>
      </c>
      <c r="K215" s="38">
        <v>742.5299999999994</v>
      </c>
      <c r="L215" s="38">
        <v>243.8299999999999</v>
      </c>
      <c r="M215" s="38" t="s">
        <v>17</v>
      </c>
      <c r="N215" s="38">
        <v>16</v>
      </c>
      <c r="O215" s="38" t="s">
        <v>17</v>
      </c>
      <c r="P215" s="38">
        <v>79.67999999999995</v>
      </c>
      <c r="Q215" s="38">
        <v>13.200000000000019</v>
      </c>
      <c r="R215" s="38" t="s">
        <v>17</v>
      </c>
      <c r="S215" s="38" t="s">
        <v>17</v>
      </c>
      <c r="T215" s="38" t="s">
        <v>17</v>
      </c>
      <c r="U215" s="38" t="s">
        <v>17</v>
      </c>
      <c r="V215" s="31">
        <v>210</v>
      </c>
    </row>
    <row r="216" spans="1:22" s="36" customFormat="1" ht="18.95" customHeight="1" x14ac:dyDescent="0.2">
      <c r="A216" s="27">
        <v>211</v>
      </c>
      <c r="B216" s="7" t="s">
        <v>26</v>
      </c>
      <c r="C216" s="37">
        <v>2274</v>
      </c>
      <c r="D216" s="39">
        <f t="shared" si="48"/>
        <v>29625.690000000006</v>
      </c>
      <c r="E216" s="39">
        <f t="shared" si="49"/>
        <v>27264.770000000004</v>
      </c>
      <c r="F216" s="39">
        <v>16868.43</v>
      </c>
      <c r="G216" s="39">
        <v>9817.9400000000023</v>
      </c>
      <c r="H216" s="39">
        <v>542.4000000000002</v>
      </c>
      <c r="I216" s="39">
        <v>36.000000000000021</v>
      </c>
      <c r="J216" s="38">
        <f t="shared" si="50"/>
        <v>2360.9200000000028</v>
      </c>
      <c r="K216" s="38">
        <v>1601.5000000000027</v>
      </c>
      <c r="L216" s="38">
        <v>501.55</v>
      </c>
      <c r="M216" s="38" t="s">
        <v>17</v>
      </c>
      <c r="N216" s="38">
        <v>102.85</v>
      </c>
      <c r="O216" s="38" t="s">
        <v>17</v>
      </c>
      <c r="P216" s="38">
        <v>155.01999999999975</v>
      </c>
      <c r="Q216" s="38" t="s">
        <v>17</v>
      </c>
      <c r="R216" s="38" t="s">
        <v>17</v>
      </c>
      <c r="S216" s="38" t="s">
        <v>17</v>
      </c>
      <c r="T216" s="38" t="s">
        <v>17</v>
      </c>
      <c r="U216" s="38" t="s">
        <v>17</v>
      </c>
      <c r="V216" s="31">
        <v>211</v>
      </c>
    </row>
    <row r="217" spans="1:22" s="36" customFormat="1" ht="18.95" customHeight="1" x14ac:dyDescent="0.2">
      <c r="A217" s="27">
        <v>212</v>
      </c>
      <c r="B217" s="7" t="s">
        <v>28</v>
      </c>
      <c r="C217" s="37">
        <v>2095</v>
      </c>
      <c r="D217" s="39">
        <f t="shared" si="48"/>
        <v>63082.92</v>
      </c>
      <c r="E217" s="39">
        <f t="shared" si="49"/>
        <v>56902.55</v>
      </c>
      <c r="F217" s="39">
        <v>39705.9</v>
      </c>
      <c r="G217" s="39">
        <v>16138.550000000003</v>
      </c>
      <c r="H217" s="39">
        <v>1018.0999999999997</v>
      </c>
      <c r="I217" s="39">
        <v>40.00000000000005</v>
      </c>
      <c r="J217" s="38">
        <f t="shared" si="50"/>
        <v>6180.3699999999917</v>
      </c>
      <c r="K217" s="38">
        <v>4079.9799999999927</v>
      </c>
      <c r="L217" s="38">
        <v>1648.3899999999985</v>
      </c>
      <c r="M217" s="38" t="s">
        <v>17</v>
      </c>
      <c r="N217" s="38">
        <v>105</v>
      </c>
      <c r="O217" s="38" t="s">
        <v>17</v>
      </c>
      <c r="P217" s="38">
        <v>263.99999999999994</v>
      </c>
      <c r="Q217" s="38">
        <v>41.999999999999993</v>
      </c>
      <c r="R217" s="38">
        <v>41</v>
      </c>
      <c r="S217" s="38" t="s">
        <v>17</v>
      </c>
      <c r="T217" s="38" t="s">
        <v>17</v>
      </c>
      <c r="U217" s="38" t="s">
        <v>17</v>
      </c>
      <c r="V217" s="31">
        <v>212</v>
      </c>
    </row>
    <row r="218" spans="1:22" s="36" customFormat="1" ht="18.95" customHeight="1" x14ac:dyDescent="0.2">
      <c r="A218" s="27">
        <v>213</v>
      </c>
      <c r="B218" s="7" t="s">
        <v>29</v>
      </c>
      <c r="C218" s="37">
        <v>855</v>
      </c>
      <c r="D218" s="39">
        <f t="shared" si="48"/>
        <v>57017.47</v>
      </c>
      <c r="E218" s="39">
        <f t="shared" si="49"/>
        <v>50573.14</v>
      </c>
      <c r="F218" s="39">
        <v>38957.24</v>
      </c>
      <c r="G218" s="39">
        <v>10246.800000000001</v>
      </c>
      <c r="H218" s="39">
        <v>1319.1000000000008</v>
      </c>
      <c r="I218" s="39">
        <v>50</v>
      </c>
      <c r="J218" s="38">
        <f t="shared" si="50"/>
        <v>6444.329999999999</v>
      </c>
      <c r="K218" s="38">
        <v>4581.6799999999985</v>
      </c>
      <c r="L218" s="38">
        <v>1309.6500000000008</v>
      </c>
      <c r="M218" s="38" t="s">
        <v>17</v>
      </c>
      <c r="N218" s="38">
        <v>301</v>
      </c>
      <c r="O218" s="38" t="s">
        <v>17</v>
      </c>
      <c r="P218" s="38">
        <v>197.99999999999994</v>
      </c>
      <c r="Q218" s="38">
        <v>53.999999999999993</v>
      </c>
      <c r="R218" s="38" t="s">
        <v>17</v>
      </c>
      <c r="S218" s="38" t="s">
        <v>17</v>
      </c>
      <c r="T218" s="38" t="s">
        <v>17</v>
      </c>
      <c r="U218" s="38" t="s">
        <v>17</v>
      </c>
      <c r="V218" s="31">
        <v>213</v>
      </c>
    </row>
    <row r="219" spans="1:22" s="36" customFormat="1" ht="18.95" customHeight="1" x14ac:dyDescent="0.2">
      <c r="A219" s="27">
        <v>214</v>
      </c>
      <c r="B219" s="7" t="s">
        <v>30</v>
      </c>
      <c r="C219" s="37">
        <v>375</v>
      </c>
      <c r="D219" s="39">
        <f t="shared" si="48"/>
        <v>48189.62999999999</v>
      </c>
      <c r="E219" s="39">
        <f t="shared" si="49"/>
        <v>42055.759999999995</v>
      </c>
      <c r="F219" s="39">
        <v>32682.1</v>
      </c>
      <c r="G219" s="39">
        <v>6700.4599999999955</v>
      </c>
      <c r="H219" s="39">
        <v>2673.1999999999994</v>
      </c>
      <c r="I219" s="39" t="s">
        <v>17</v>
      </c>
      <c r="J219" s="38">
        <f t="shared" si="50"/>
        <v>6133.8699999999981</v>
      </c>
      <c r="K219" s="38">
        <v>3610.2499999999995</v>
      </c>
      <c r="L219" s="38">
        <v>2523.6199999999985</v>
      </c>
      <c r="M219" s="38" t="s">
        <v>17</v>
      </c>
      <c r="N219" s="38" t="s">
        <v>17</v>
      </c>
      <c r="O219" s="38" t="s">
        <v>17</v>
      </c>
      <c r="P219" s="38" t="s">
        <v>17</v>
      </c>
      <c r="Q219" s="38" t="s">
        <v>17</v>
      </c>
      <c r="R219" s="38" t="s">
        <v>17</v>
      </c>
      <c r="S219" s="38" t="s">
        <v>17</v>
      </c>
      <c r="T219" s="38" t="s">
        <v>17</v>
      </c>
      <c r="U219" s="38" t="s">
        <v>17</v>
      </c>
      <c r="V219" s="31">
        <v>214</v>
      </c>
    </row>
    <row r="220" spans="1:22" s="36" customFormat="1" ht="18.95" customHeight="1" x14ac:dyDescent="0.2">
      <c r="A220" s="27">
        <v>215</v>
      </c>
      <c r="B220" s="7" t="s">
        <v>31</v>
      </c>
      <c r="C220" s="37">
        <v>203</v>
      </c>
      <c r="D220" s="39">
        <f t="shared" si="48"/>
        <v>57777.900000000009</v>
      </c>
      <c r="E220" s="39">
        <f t="shared" si="49"/>
        <v>47666.76</v>
      </c>
      <c r="F220" s="39">
        <v>36580.81</v>
      </c>
      <c r="G220" s="39">
        <v>10240.950000000003</v>
      </c>
      <c r="H220" s="39">
        <v>844.99999999999966</v>
      </c>
      <c r="I220" s="39" t="s">
        <v>17</v>
      </c>
      <c r="J220" s="38">
        <f t="shared" si="50"/>
        <v>10111.140000000007</v>
      </c>
      <c r="K220" s="38">
        <v>5703.2600000000048</v>
      </c>
      <c r="L220" s="38">
        <v>3342.380000000001</v>
      </c>
      <c r="M220" s="38" t="s">
        <v>17</v>
      </c>
      <c r="N220" s="38">
        <v>1065.5</v>
      </c>
      <c r="O220" s="38" t="s">
        <v>17</v>
      </c>
      <c r="P220" s="38" t="s">
        <v>17</v>
      </c>
      <c r="Q220" s="38" t="s">
        <v>17</v>
      </c>
      <c r="R220" s="38" t="s">
        <v>17</v>
      </c>
      <c r="S220" s="38" t="s">
        <v>17</v>
      </c>
      <c r="T220" s="38" t="s">
        <v>17</v>
      </c>
      <c r="U220" s="38" t="s">
        <v>17</v>
      </c>
      <c r="V220" s="31">
        <v>215</v>
      </c>
    </row>
    <row r="221" spans="1:22" s="36" customFormat="1" ht="18.95" customHeight="1" x14ac:dyDescent="0.2">
      <c r="A221" s="27">
        <v>216</v>
      </c>
      <c r="B221" s="7" t="s">
        <v>32</v>
      </c>
      <c r="C221" s="37">
        <v>78</v>
      </c>
      <c r="D221" s="39">
        <f t="shared" si="48"/>
        <v>48881.88</v>
      </c>
      <c r="E221" s="39">
        <f t="shared" si="49"/>
        <v>43530.97</v>
      </c>
      <c r="F221" s="39">
        <v>34736.97</v>
      </c>
      <c r="G221" s="39">
        <v>8793.9999999999982</v>
      </c>
      <c r="H221" s="39" t="s">
        <v>17</v>
      </c>
      <c r="I221" s="39" t="s">
        <v>17</v>
      </c>
      <c r="J221" s="38">
        <f t="shared" si="50"/>
        <v>5350.909999999998</v>
      </c>
      <c r="K221" s="38">
        <v>3583.9999999999995</v>
      </c>
      <c r="L221" s="38">
        <v>1766.9099999999989</v>
      </c>
      <c r="M221" s="38" t="s">
        <v>17</v>
      </c>
      <c r="N221" s="38" t="s">
        <v>17</v>
      </c>
      <c r="O221" s="38" t="s">
        <v>17</v>
      </c>
      <c r="P221" s="38" t="s">
        <v>17</v>
      </c>
      <c r="Q221" s="38" t="s">
        <v>17</v>
      </c>
      <c r="R221" s="38" t="s">
        <v>17</v>
      </c>
      <c r="S221" s="38" t="s">
        <v>17</v>
      </c>
      <c r="T221" s="38" t="s">
        <v>17</v>
      </c>
      <c r="U221" s="38" t="s">
        <v>17</v>
      </c>
      <c r="V221" s="31">
        <v>216</v>
      </c>
    </row>
    <row r="222" spans="1:22" s="36" customFormat="1" ht="18.95" customHeight="1" x14ac:dyDescent="0.2">
      <c r="A222" s="27">
        <v>217</v>
      </c>
      <c r="B222" s="7" t="s">
        <v>0</v>
      </c>
      <c r="C222" s="37">
        <v>34</v>
      </c>
      <c r="D222" s="39">
        <f t="shared" si="48"/>
        <v>46914.369999999995</v>
      </c>
      <c r="E222" s="39">
        <f t="shared" si="49"/>
        <v>38648</v>
      </c>
      <c r="F222" s="39">
        <v>35148</v>
      </c>
      <c r="G222" s="39">
        <v>3500</v>
      </c>
      <c r="H222" s="39" t="s">
        <v>17</v>
      </c>
      <c r="I222" s="39" t="s">
        <v>17</v>
      </c>
      <c r="J222" s="38">
        <f t="shared" si="50"/>
        <v>8266.3699999999972</v>
      </c>
      <c r="K222" s="38">
        <v>1795.7599999999993</v>
      </c>
      <c r="L222" s="38">
        <v>6470.6099999999979</v>
      </c>
      <c r="M222" s="38" t="s">
        <v>17</v>
      </c>
      <c r="N222" s="38" t="s">
        <v>17</v>
      </c>
      <c r="O222" s="38" t="s">
        <v>17</v>
      </c>
      <c r="P222" s="38" t="s">
        <v>17</v>
      </c>
      <c r="Q222" s="38" t="s">
        <v>17</v>
      </c>
      <c r="R222" s="38" t="s">
        <v>17</v>
      </c>
      <c r="S222" s="38" t="s">
        <v>17</v>
      </c>
      <c r="T222" s="38" t="s">
        <v>17</v>
      </c>
      <c r="U222" s="38" t="s">
        <v>17</v>
      </c>
      <c r="V222" s="31">
        <v>217</v>
      </c>
    </row>
    <row r="223" spans="1:22" s="36" customFormat="1" ht="18.95" customHeight="1" x14ac:dyDescent="0.2">
      <c r="A223" s="27">
        <v>218</v>
      </c>
      <c r="B223" s="7" t="s">
        <v>1</v>
      </c>
      <c r="C223" s="37">
        <v>10</v>
      </c>
      <c r="D223" s="39">
        <f t="shared" si="48"/>
        <v>35152</v>
      </c>
      <c r="E223" s="39">
        <f t="shared" si="49"/>
        <v>32652</v>
      </c>
      <c r="F223" s="39">
        <v>24652</v>
      </c>
      <c r="G223" s="39">
        <v>3000</v>
      </c>
      <c r="H223" s="39">
        <v>5000</v>
      </c>
      <c r="I223" s="39" t="s">
        <v>17</v>
      </c>
      <c r="J223" s="38">
        <f t="shared" si="50"/>
        <v>2500</v>
      </c>
      <c r="K223" s="38">
        <v>2500</v>
      </c>
      <c r="L223" s="38" t="s">
        <v>17</v>
      </c>
      <c r="M223" s="38" t="s">
        <v>17</v>
      </c>
      <c r="N223" s="38" t="s">
        <v>17</v>
      </c>
      <c r="O223" s="38" t="s">
        <v>17</v>
      </c>
      <c r="P223" s="38" t="s">
        <v>17</v>
      </c>
      <c r="Q223" s="38" t="s">
        <v>17</v>
      </c>
      <c r="R223" s="38" t="s">
        <v>17</v>
      </c>
      <c r="S223" s="38" t="s">
        <v>17</v>
      </c>
      <c r="T223" s="38" t="s">
        <v>17</v>
      </c>
      <c r="U223" s="38" t="s">
        <v>17</v>
      </c>
      <c r="V223" s="31">
        <v>218</v>
      </c>
    </row>
    <row r="224" spans="1:22" s="2" customFormat="1" ht="29.1" customHeight="1" x14ac:dyDescent="0.2">
      <c r="A224" s="27">
        <v>219</v>
      </c>
      <c r="B224" s="11" t="s">
        <v>13</v>
      </c>
      <c r="C224" s="32">
        <f>C225+C229</f>
        <v>3059</v>
      </c>
      <c r="D224" s="34">
        <f>E224+J224</f>
        <v>19894.389999999996</v>
      </c>
      <c r="E224" s="34">
        <f t="shared" si="49"/>
        <v>19894.189999999995</v>
      </c>
      <c r="F224" s="34">
        <v>93.07</v>
      </c>
      <c r="G224" s="34">
        <f t="shared" ref="G224:I224" si="54">G225+G229</f>
        <v>197.78999999999994</v>
      </c>
      <c r="H224" s="34" t="s">
        <v>17</v>
      </c>
      <c r="I224" s="34">
        <f t="shared" si="54"/>
        <v>19603.329999999994</v>
      </c>
      <c r="J224" s="33">
        <f>SUM(K224:U224)</f>
        <v>0.20000000000000007</v>
      </c>
      <c r="K224" s="33" t="s">
        <v>17</v>
      </c>
      <c r="L224" s="33" t="s">
        <v>17</v>
      </c>
      <c r="M224" s="33" t="s">
        <v>17</v>
      </c>
      <c r="N224" s="33" t="s">
        <v>17</v>
      </c>
      <c r="O224" s="33" t="s">
        <v>17</v>
      </c>
      <c r="P224" s="33" t="s">
        <v>17</v>
      </c>
      <c r="Q224" s="33">
        <f>Q225</f>
        <v>0.20000000000000007</v>
      </c>
      <c r="R224" s="33" t="s">
        <v>17</v>
      </c>
      <c r="S224" s="38" t="s">
        <v>17</v>
      </c>
      <c r="T224" s="38" t="s">
        <v>17</v>
      </c>
      <c r="U224" s="38" t="s">
        <v>17</v>
      </c>
      <c r="V224" s="31">
        <v>219</v>
      </c>
    </row>
    <row r="225" spans="1:22" s="36" customFormat="1" ht="29.1" customHeight="1" x14ac:dyDescent="0.2">
      <c r="A225" s="27">
        <v>220</v>
      </c>
      <c r="B225" s="8" t="s">
        <v>25</v>
      </c>
      <c r="C225" s="32">
        <f>SUM(C226:C228)</f>
        <v>622</v>
      </c>
      <c r="D225" s="34">
        <f t="shared" si="48"/>
        <v>137.78</v>
      </c>
      <c r="E225" s="34">
        <f t="shared" si="49"/>
        <v>137.58000000000001</v>
      </c>
      <c r="F225" s="34">
        <v>0.01</v>
      </c>
      <c r="G225" s="34">
        <f t="shared" ref="G225:Q225" si="55">SUM(G226:G228)</f>
        <v>2.5399999999999991</v>
      </c>
      <c r="H225" s="34" t="s">
        <v>17</v>
      </c>
      <c r="I225" s="34">
        <f t="shared" si="55"/>
        <v>135.03</v>
      </c>
      <c r="J225" s="33">
        <f>SUM(K225:U225)</f>
        <v>0.20000000000000007</v>
      </c>
      <c r="K225" s="33" t="s">
        <v>17</v>
      </c>
      <c r="L225" s="33" t="s">
        <v>17</v>
      </c>
      <c r="M225" s="33" t="s">
        <v>17</v>
      </c>
      <c r="N225" s="33" t="s">
        <v>17</v>
      </c>
      <c r="O225" s="33" t="s">
        <v>17</v>
      </c>
      <c r="P225" s="33" t="s">
        <v>17</v>
      </c>
      <c r="Q225" s="33">
        <f t="shared" si="55"/>
        <v>0.20000000000000007</v>
      </c>
      <c r="R225" s="33" t="s">
        <v>17</v>
      </c>
      <c r="S225" s="38" t="s">
        <v>17</v>
      </c>
      <c r="T225" s="38" t="s">
        <v>17</v>
      </c>
      <c r="U225" s="38" t="s">
        <v>17</v>
      </c>
      <c r="V225" s="31">
        <v>220</v>
      </c>
    </row>
    <row r="226" spans="1:22" s="36" customFormat="1" ht="18.95" customHeight="1" x14ac:dyDescent="0.2">
      <c r="A226" s="27">
        <v>221</v>
      </c>
      <c r="B226" s="7" t="s">
        <v>24</v>
      </c>
      <c r="C226" s="37">
        <v>159</v>
      </c>
      <c r="D226" s="39">
        <f>E226</f>
        <v>6.5099999999999989</v>
      </c>
      <c r="E226" s="39">
        <f t="shared" si="49"/>
        <v>6.5099999999999989</v>
      </c>
      <c r="F226" s="39">
        <v>0.01</v>
      </c>
      <c r="G226" s="39">
        <v>9.9999999999999992E-2</v>
      </c>
      <c r="H226" s="39" t="s">
        <v>17</v>
      </c>
      <c r="I226" s="39">
        <v>6.3999999999999986</v>
      </c>
      <c r="J226" s="38" t="s">
        <v>17</v>
      </c>
      <c r="K226" s="38" t="s">
        <v>17</v>
      </c>
      <c r="L226" s="38" t="s">
        <v>17</v>
      </c>
      <c r="M226" s="38" t="s">
        <v>17</v>
      </c>
      <c r="N226" s="38" t="s">
        <v>17</v>
      </c>
      <c r="O226" s="38" t="s">
        <v>17</v>
      </c>
      <c r="P226" s="38" t="s">
        <v>17</v>
      </c>
      <c r="Q226" s="38" t="s">
        <v>17</v>
      </c>
      <c r="R226" s="38" t="s">
        <v>17</v>
      </c>
      <c r="S226" s="38" t="s">
        <v>17</v>
      </c>
      <c r="T226" s="38" t="s">
        <v>17</v>
      </c>
      <c r="U226" s="38" t="s">
        <v>17</v>
      </c>
      <c r="V226" s="31">
        <v>221</v>
      </c>
    </row>
    <row r="227" spans="1:22" s="36" customFormat="1" ht="18.95" customHeight="1" x14ac:dyDescent="0.2">
      <c r="A227" s="27">
        <v>222</v>
      </c>
      <c r="B227" s="7" t="s">
        <v>23</v>
      </c>
      <c r="C227" s="37">
        <v>124</v>
      </c>
      <c r="D227" s="39">
        <f>E227</f>
        <v>16.700000000000003</v>
      </c>
      <c r="E227" s="39">
        <f t="shared" si="49"/>
        <v>16.700000000000003</v>
      </c>
      <c r="F227" s="39" t="s">
        <v>17</v>
      </c>
      <c r="G227" s="39">
        <v>0.15999999999999998</v>
      </c>
      <c r="H227" s="39" t="s">
        <v>17</v>
      </c>
      <c r="I227" s="39">
        <v>16.540000000000003</v>
      </c>
      <c r="J227" s="38" t="s">
        <v>17</v>
      </c>
      <c r="K227" s="38" t="s">
        <v>17</v>
      </c>
      <c r="L227" s="38" t="s">
        <v>17</v>
      </c>
      <c r="M227" s="38" t="s">
        <v>17</v>
      </c>
      <c r="N227" s="38" t="s">
        <v>17</v>
      </c>
      <c r="O227" s="38" t="s">
        <v>17</v>
      </c>
      <c r="P227" s="38" t="s">
        <v>17</v>
      </c>
      <c r="Q227" s="38" t="s">
        <v>17</v>
      </c>
      <c r="R227" s="38" t="s">
        <v>17</v>
      </c>
      <c r="S227" s="38" t="s">
        <v>17</v>
      </c>
      <c r="T227" s="38" t="s">
        <v>17</v>
      </c>
      <c r="U227" s="38" t="s">
        <v>17</v>
      </c>
      <c r="V227" s="31">
        <v>222</v>
      </c>
    </row>
    <row r="228" spans="1:22" s="36" customFormat="1" ht="18.95" customHeight="1" x14ac:dyDescent="0.2">
      <c r="A228" s="27">
        <v>223</v>
      </c>
      <c r="B228" s="7" t="s">
        <v>22</v>
      </c>
      <c r="C228" s="37">
        <v>339</v>
      </c>
      <c r="D228" s="39">
        <f t="shared" si="48"/>
        <v>114.57000000000001</v>
      </c>
      <c r="E228" s="39">
        <f t="shared" si="49"/>
        <v>114.37</v>
      </c>
      <c r="F228" s="39" t="s">
        <v>17</v>
      </c>
      <c r="G228" s="39">
        <v>2.2799999999999994</v>
      </c>
      <c r="H228" s="39" t="s">
        <v>17</v>
      </c>
      <c r="I228" s="39">
        <v>112.09</v>
      </c>
      <c r="J228" s="38">
        <f>SUM(K228:U228)</f>
        <v>0.20000000000000007</v>
      </c>
      <c r="K228" s="38" t="s">
        <v>17</v>
      </c>
      <c r="L228" s="38" t="s">
        <v>17</v>
      </c>
      <c r="M228" s="38" t="s">
        <v>17</v>
      </c>
      <c r="N228" s="38" t="s">
        <v>17</v>
      </c>
      <c r="O228" s="38" t="s">
        <v>17</v>
      </c>
      <c r="P228" s="38" t="s">
        <v>17</v>
      </c>
      <c r="Q228" s="38">
        <v>0.20000000000000007</v>
      </c>
      <c r="R228" s="38" t="s">
        <v>17</v>
      </c>
      <c r="S228" s="38" t="s">
        <v>17</v>
      </c>
      <c r="T228" s="38" t="s">
        <v>17</v>
      </c>
      <c r="U228" s="38" t="s">
        <v>17</v>
      </c>
      <c r="V228" s="31">
        <v>223</v>
      </c>
    </row>
    <row r="229" spans="1:22" s="36" customFormat="1" ht="29.1" customHeight="1" x14ac:dyDescent="0.2">
      <c r="A229" s="27">
        <v>224</v>
      </c>
      <c r="B229" s="40" t="s">
        <v>61</v>
      </c>
      <c r="C229" s="32">
        <f>SUM(C230:C239)</f>
        <v>2437</v>
      </c>
      <c r="D229" s="34">
        <f>SUM(D230:D239)</f>
        <v>19756.609999999997</v>
      </c>
      <c r="E229" s="34">
        <f t="shared" si="49"/>
        <v>19756.609999999997</v>
      </c>
      <c r="F229" s="34">
        <v>93.06</v>
      </c>
      <c r="G229" s="34">
        <f t="shared" ref="G229:I229" si="56">SUM(G230:G239)</f>
        <v>195.24999999999994</v>
      </c>
      <c r="H229" s="34" t="s">
        <v>17</v>
      </c>
      <c r="I229" s="34">
        <f t="shared" si="56"/>
        <v>19468.299999999996</v>
      </c>
      <c r="J229" s="33" t="s">
        <v>17</v>
      </c>
      <c r="K229" s="33" t="s">
        <v>17</v>
      </c>
      <c r="L229" s="33" t="s">
        <v>17</v>
      </c>
      <c r="M229" s="33" t="s">
        <v>17</v>
      </c>
      <c r="N229" s="33" t="s">
        <v>17</v>
      </c>
      <c r="O229" s="33" t="s">
        <v>17</v>
      </c>
      <c r="P229" s="33" t="s">
        <v>17</v>
      </c>
      <c r="Q229" s="33" t="s">
        <v>17</v>
      </c>
      <c r="R229" s="33" t="s">
        <v>17</v>
      </c>
      <c r="S229" s="38" t="s">
        <v>17</v>
      </c>
      <c r="T229" s="38" t="s">
        <v>17</v>
      </c>
      <c r="U229" s="38" t="s">
        <v>17</v>
      </c>
      <c r="V229" s="31">
        <v>224</v>
      </c>
    </row>
    <row r="230" spans="1:22" s="36" customFormat="1" ht="18.95" customHeight="1" x14ac:dyDescent="0.2">
      <c r="A230" s="27">
        <v>225</v>
      </c>
      <c r="B230" s="7" t="s">
        <v>21</v>
      </c>
      <c r="C230" s="37">
        <v>577</v>
      </c>
      <c r="D230" s="39">
        <f>E230</f>
        <v>389.77999999999975</v>
      </c>
      <c r="E230" s="39">
        <f t="shared" si="49"/>
        <v>389.77999999999975</v>
      </c>
      <c r="F230" s="39">
        <v>1.5</v>
      </c>
      <c r="G230" s="39">
        <v>2</v>
      </c>
      <c r="H230" s="39" t="s">
        <v>17</v>
      </c>
      <c r="I230" s="39">
        <v>386.27999999999975</v>
      </c>
      <c r="J230" s="38" t="s">
        <v>17</v>
      </c>
      <c r="K230" s="38" t="s">
        <v>17</v>
      </c>
      <c r="L230" s="38" t="s">
        <v>17</v>
      </c>
      <c r="M230" s="38" t="s">
        <v>17</v>
      </c>
      <c r="N230" s="38" t="s">
        <v>17</v>
      </c>
      <c r="O230" s="38" t="s">
        <v>17</v>
      </c>
      <c r="P230" s="38" t="s">
        <v>17</v>
      </c>
      <c r="Q230" s="38" t="s">
        <v>17</v>
      </c>
      <c r="R230" s="38" t="s">
        <v>17</v>
      </c>
      <c r="S230" s="38" t="s">
        <v>17</v>
      </c>
      <c r="T230" s="38" t="s">
        <v>17</v>
      </c>
      <c r="U230" s="38" t="s">
        <v>17</v>
      </c>
      <c r="V230" s="31">
        <v>225</v>
      </c>
    </row>
    <row r="231" spans="1:22" s="36" customFormat="1" ht="18.95" customHeight="1" x14ac:dyDescent="0.2">
      <c r="A231" s="27">
        <v>226</v>
      </c>
      <c r="B231" s="7" t="s">
        <v>20</v>
      </c>
      <c r="C231" s="37">
        <v>828</v>
      </c>
      <c r="D231" s="39">
        <f t="shared" ref="D231:D239" si="57">E231</f>
        <v>1051.3199999999986</v>
      </c>
      <c r="E231" s="39">
        <f t="shared" si="49"/>
        <v>1051.3199999999986</v>
      </c>
      <c r="F231" s="39">
        <v>1.5</v>
      </c>
      <c r="G231" s="39">
        <v>16.589999999999993</v>
      </c>
      <c r="H231" s="39" t="s">
        <v>17</v>
      </c>
      <c r="I231" s="39">
        <v>1033.2299999999987</v>
      </c>
      <c r="J231" s="38" t="s">
        <v>17</v>
      </c>
      <c r="K231" s="38" t="s">
        <v>17</v>
      </c>
      <c r="L231" s="38" t="s">
        <v>17</v>
      </c>
      <c r="M231" s="38" t="s">
        <v>17</v>
      </c>
      <c r="N231" s="38" t="s">
        <v>17</v>
      </c>
      <c r="O231" s="38" t="s">
        <v>17</v>
      </c>
      <c r="P231" s="38" t="s">
        <v>17</v>
      </c>
      <c r="Q231" s="38" t="s">
        <v>17</v>
      </c>
      <c r="R231" s="38" t="s">
        <v>17</v>
      </c>
      <c r="S231" s="38" t="s">
        <v>17</v>
      </c>
      <c r="T231" s="38" t="s">
        <v>17</v>
      </c>
      <c r="U231" s="38" t="s">
        <v>17</v>
      </c>
      <c r="V231" s="31">
        <v>226</v>
      </c>
    </row>
    <row r="232" spans="1:22" s="36" customFormat="1" ht="18.95" customHeight="1" x14ac:dyDescent="0.2">
      <c r="A232" s="27">
        <v>227</v>
      </c>
      <c r="B232" s="7" t="s">
        <v>19</v>
      </c>
      <c r="C232" s="37">
        <v>415</v>
      </c>
      <c r="D232" s="39">
        <f t="shared" si="57"/>
        <v>954.73000000000059</v>
      </c>
      <c r="E232" s="39">
        <f t="shared" si="49"/>
        <v>954.73000000000059</v>
      </c>
      <c r="F232" s="39">
        <v>6.56</v>
      </c>
      <c r="G232" s="39">
        <v>23.689999999999998</v>
      </c>
      <c r="H232" s="39" t="s">
        <v>17</v>
      </c>
      <c r="I232" s="39">
        <v>924.48000000000059</v>
      </c>
      <c r="J232" s="38" t="s">
        <v>17</v>
      </c>
      <c r="K232" s="38" t="s">
        <v>17</v>
      </c>
      <c r="L232" s="38" t="s">
        <v>17</v>
      </c>
      <c r="M232" s="38" t="s">
        <v>17</v>
      </c>
      <c r="N232" s="38" t="s">
        <v>17</v>
      </c>
      <c r="O232" s="38" t="s">
        <v>17</v>
      </c>
      <c r="P232" s="38" t="s">
        <v>17</v>
      </c>
      <c r="Q232" s="38" t="s">
        <v>17</v>
      </c>
      <c r="R232" s="38" t="s">
        <v>17</v>
      </c>
      <c r="S232" s="38" t="s">
        <v>17</v>
      </c>
      <c r="T232" s="38" t="s">
        <v>17</v>
      </c>
      <c r="U232" s="38" t="s">
        <v>17</v>
      </c>
      <c r="V232" s="31">
        <v>227</v>
      </c>
    </row>
    <row r="233" spans="1:22" s="36" customFormat="1" ht="18.95" customHeight="1" x14ac:dyDescent="0.2">
      <c r="A233" s="27">
        <v>228</v>
      </c>
      <c r="B233" s="7" t="s">
        <v>18</v>
      </c>
      <c r="C233" s="37">
        <v>262</v>
      </c>
      <c r="D233" s="39">
        <f t="shared" si="57"/>
        <v>849.91000000000031</v>
      </c>
      <c r="E233" s="39">
        <f t="shared" si="49"/>
        <v>849.91000000000031</v>
      </c>
      <c r="F233" s="39">
        <v>6.5</v>
      </c>
      <c r="G233" s="39">
        <v>15.499999999999988</v>
      </c>
      <c r="H233" s="39" t="s">
        <v>17</v>
      </c>
      <c r="I233" s="39">
        <v>827.91000000000031</v>
      </c>
      <c r="J233" s="38" t="s">
        <v>17</v>
      </c>
      <c r="K233" s="38" t="s">
        <v>17</v>
      </c>
      <c r="L233" s="38" t="s">
        <v>17</v>
      </c>
      <c r="M233" s="38" t="s">
        <v>17</v>
      </c>
      <c r="N233" s="38" t="s">
        <v>17</v>
      </c>
      <c r="O233" s="38" t="s">
        <v>17</v>
      </c>
      <c r="P233" s="38" t="s">
        <v>17</v>
      </c>
      <c r="Q233" s="38" t="s">
        <v>17</v>
      </c>
      <c r="R233" s="38" t="s">
        <v>17</v>
      </c>
      <c r="S233" s="38" t="s">
        <v>17</v>
      </c>
      <c r="T233" s="38" t="s">
        <v>17</v>
      </c>
      <c r="U233" s="38" t="s">
        <v>17</v>
      </c>
      <c r="V233" s="31">
        <v>228</v>
      </c>
    </row>
    <row r="234" spans="1:22" s="36" customFormat="1" ht="18.95" customHeight="1" x14ac:dyDescent="0.2">
      <c r="A234" s="27">
        <v>229</v>
      </c>
      <c r="B234" s="7" t="s">
        <v>7</v>
      </c>
      <c r="C234" s="37">
        <v>104</v>
      </c>
      <c r="D234" s="39">
        <f t="shared" si="57"/>
        <v>444.66</v>
      </c>
      <c r="E234" s="39">
        <f t="shared" si="49"/>
        <v>444.66</v>
      </c>
      <c r="F234" s="39" t="s">
        <v>17</v>
      </c>
      <c r="G234" s="39">
        <v>12.290000000000003</v>
      </c>
      <c r="H234" s="39" t="s">
        <v>17</v>
      </c>
      <c r="I234" s="39">
        <v>432.37</v>
      </c>
      <c r="J234" s="38" t="s">
        <v>17</v>
      </c>
      <c r="K234" s="38" t="s">
        <v>17</v>
      </c>
      <c r="L234" s="38" t="s">
        <v>17</v>
      </c>
      <c r="M234" s="38" t="s">
        <v>17</v>
      </c>
      <c r="N234" s="38" t="s">
        <v>17</v>
      </c>
      <c r="O234" s="38" t="s">
        <v>17</v>
      </c>
      <c r="P234" s="38" t="s">
        <v>17</v>
      </c>
      <c r="Q234" s="38" t="s">
        <v>17</v>
      </c>
      <c r="R234" s="38" t="s">
        <v>17</v>
      </c>
      <c r="S234" s="38" t="s">
        <v>17</v>
      </c>
      <c r="T234" s="38" t="s">
        <v>17</v>
      </c>
      <c r="U234" s="38" t="s">
        <v>17</v>
      </c>
      <c r="V234" s="31">
        <v>229</v>
      </c>
    </row>
    <row r="235" spans="1:22" s="36" customFormat="1" ht="18.95" customHeight="1" x14ac:dyDescent="0.2">
      <c r="A235" s="27">
        <v>230</v>
      </c>
      <c r="B235" s="7" t="s">
        <v>27</v>
      </c>
      <c r="C235" s="37">
        <v>190</v>
      </c>
      <c r="D235" s="39">
        <f t="shared" si="57"/>
        <v>1228.6499999999994</v>
      </c>
      <c r="E235" s="39">
        <f t="shared" si="49"/>
        <v>1228.6499999999994</v>
      </c>
      <c r="F235" s="39">
        <v>17</v>
      </c>
      <c r="G235" s="39">
        <v>50.179999999999978</v>
      </c>
      <c r="H235" s="39" t="s">
        <v>17</v>
      </c>
      <c r="I235" s="39">
        <v>1161.4699999999993</v>
      </c>
      <c r="J235" s="38" t="s">
        <v>17</v>
      </c>
      <c r="K235" s="38" t="s">
        <v>17</v>
      </c>
      <c r="L235" s="38" t="s">
        <v>17</v>
      </c>
      <c r="M235" s="38" t="s">
        <v>17</v>
      </c>
      <c r="N235" s="38" t="s">
        <v>17</v>
      </c>
      <c r="O235" s="38" t="s">
        <v>17</v>
      </c>
      <c r="P235" s="38" t="s">
        <v>17</v>
      </c>
      <c r="Q235" s="38" t="s">
        <v>17</v>
      </c>
      <c r="R235" s="38" t="s">
        <v>17</v>
      </c>
      <c r="S235" s="38" t="s">
        <v>17</v>
      </c>
      <c r="T235" s="38" t="s">
        <v>17</v>
      </c>
      <c r="U235" s="38" t="s">
        <v>17</v>
      </c>
      <c r="V235" s="31">
        <v>230</v>
      </c>
    </row>
    <row r="236" spans="1:22" s="36" customFormat="1" ht="18.95" customHeight="1" x14ac:dyDescent="0.2">
      <c r="A236" s="27">
        <v>231</v>
      </c>
      <c r="B236" s="7" t="s">
        <v>26</v>
      </c>
      <c r="C236" s="37">
        <v>39</v>
      </c>
      <c r="D236" s="39">
        <f t="shared" si="57"/>
        <v>482.14</v>
      </c>
      <c r="E236" s="39">
        <f t="shared" si="49"/>
        <v>482.14</v>
      </c>
      <c r="F236" s="39" t="s">
        <v>17</v>
      </c>
      <c r="G236" s="39" t="s">
        <v>17</v>
      </c>
      <c r="H236" s="39" t="s">
        <v>17</v>
      </c>
      <c r="I236" s="39">
        <v>482.14</v>
      </c>
      <c r="J236" s="38" t="s">
        <v>17</v>
      </c>
      <c r="K236" s="38" t="s">
        <v>17</v>
      </c>
      <c r="L236" s="38" t="s">
        <v>17</v>
      </c>
      <c r="M236" s="38" t="s">
        <v>17</v>
      </c>
      <c r="N236" s="38" t="s">
        <v>17</v>
      </c>
      <c r="O236" s="38" t="s">
        <v>17</v>
      </c>
      <c r="P236" s="38" t="s">
        <v>17</v>
      </c>
      <c r="Q236" s="38" t="s">
        <v>17</v>
      </c>
      <c r="R236" s="38" t="s">
        <v>17</v>
      </c>
      <c r="S236" s="38" t="s">
        <v>17</v>
      </c>
      <c r="T236" s="38" t="s">
        <v>17</v>
      </c>
      <c r="U236" s="38" t="s">
        <v>17</v>
      </c>
      <c r="V236" s="31">
        <v>231</v>
      </c>
    </row>
    <row r="237" spans="1:22" s="36" customFormat="1" ht="18.95" customHeight="1" x14ac:dyDescent="0.2">
      <c r="A237" s="27">
        <v>232</v>
      </c>
      <c r="B237" s="7" t="s">
        <v>28</v>
      </c>
      <c r="C237" s="37">
        <v>13</v>
      </c>
      <c r="D237" s="39">
        <f t="shared" si="57"/>
        <v>413.97999999999996</v>
      </c>
      <c r="E237" s="39">
        <f t="shared" si="49"/>
        <v>413.97999999999996</v>
      </c>
      <c r="F237" s="39" t="s">
        <v>17</v>
      </c>
      <c r="G237" s="39" t="s">
        <v>17</v>
      </c>
      <c r="H237" s="39" t="s">
        <v>17</v>
      </c>
      <c r="I237" s="39">
        <v>413.97999999999996</v>
      </c>
      <c r="J237" s="38" t="s">
        <v>17</v>
      </c>
      <c r="K237" s="38" t="s">
        <v>17</v>
      </c>
      <c r="L237" s="38" t="s">
        <v>17</v>
      </c>
      <c r="M237" s="38" t="s">
        <v>17</v>
      </c>
      <c r="N237" s="38" t="s">
        <v>17</v>
      </c>
      <c r="O237" s="38" t="s">
        <v>17</v>
      </c>
      <c r="P237" s="38" t="s">
        <v>17</v>
      </c>
      <c r="Q237" s="38" t="s">
        <v>17</v>
      </c>
      <c r="R237" s="38" t="s">
        <v>17</v>
      </c>
      <c r="S237" s="38" t="s">
        <v>17</v>
      </c>
      <c r="T237" s="38" t="s">
        <v>17</v>
      </c>
      <c r="U237" s="38" t="s">
        <v>17</v>
      </c>
      <c r="V237" s="31">
        <v>232</v>
      </c>
    </row>
    <row r="238" spans="1:22" s="36" customFormat="1" ht="18.95" customHeight="1" x14ac:dyDescent="0.2">
      <c r="A238" s="27">
        <v>233</v>
      </c>
      <c r="B238" s="7" t="s">
        <v>29</v>
      </c>
      <c r="C238" s="37">
        <v>8</v>
      </c>
      <c r="D238" s="39">
        <f t="shared" si="57"/>
        <v>507.44</v>
      </c>
      <c r="E238" s="39">
        <f t="shared" si="49"/>
        <v>507.44</v>
      </c>
      <c r="F238" s="39">
        <v>60</v>
      </c>
      <c r="G238" s="39">
        <v>75</v>
      </c>
      <c r="H238" s="39" t="s">
        <v>17</v>
      </c>
      <c r="I238" s="39">
        <v>372.44</v>
      </c>
      <c r="J238" s="38" t="s">
        <v>17</v>
      </c>
      <c r="K238" s="38" t="s">
        <v>17</v>
      </c>
      <c r="L238" s="38" t="s">
        <v>17</v>
      </c>
      <c r="M238" s="38" t="s">
        <v>17</v>
      </c>
      <c r="N238" s="38" t="s">
        <v>17</v>
      </c>
      <c r="O238" s="38" t="s">
        <v>17</v>
      </c>
      <c r="P238" s="38" t="s">
        <v>17</v>
      </c>
      <c r="Q238" s="38" t="s">
        <v>17</v>
      </c>
      <c r="R238" s="38" t="s">
        <v>17</v>
      </c>
      <c r="S238" s="38" t="s">
        <v>17</v>
      </c>
      <c r="T238" s="38" t="s">
        <v>17</v>
      </c>
      <c r="U238" s="38" t="s">
        <v>17</v>
      </c>
      <c r="V238" s="31">
        <v>233</v>
      </c>
    </row>
    <row r="239" spans="1:22" s="36" customFormat="1" ht="18.95" customHeight="1" x14ac:dyDescent="0.2">
      <c r="A239" s="27">
        <v>234</v>
      </c>
      <c r="B239" s="7" t="s">
        <v>1</v>
      </c>
      <c r="C239" s="37">
        <v>1</v>
      </c>
      <c r="D239" s="39">
        <f t="shared" si="57"/>
        <v>13434</v>
      </c>
      <c r="E239" s="39">
        <f t="shared" si="49"/>
        <v>13434</v>
      </c>
      <c r="F239" s="39" t="s">
        <v>17</v>
      </c>
      <c r="G239" s="39" t="s">
        <v>17</v>
      </c>
      <c r="H239" s="39" t="s">
        <v>17</v>
      </c>
      <c r="I239" s="39">
        <v>13434</v>
      </c>
      <c r="J239" s="38" t="s">
        <v>17</v>
      </c>
      <c r="K239" s="38" t="s">
        <v>17</v>
      </c>
      <c r="L239" s="38" t="s">
        <v>17</v>
      </c>
      <c r="M239" s="38" t="s">
        <v>17</v>
      </c>
      <c r="N239" s="38" t="s">
        <v>17</v>
      </c>
      <c r="O239" s="38" t="s">
        <v>17</v>
      </c>
      <c r="P239" s="38" t="s">
        <v>17</v>
      </c>
      <c r="Q239" s="38" t="s">
        <v>17</v>
      </c>
      <c r="R239" s="38" t="s">
        <v>17</v>
      </c>
      <c r="S239" s="38" t="s">
        <v>17</v>
      </c>
      <c r="T239" s="38" t="s">
        <v>17</v>
      </c>
      <c r="U239" s="38" t="s">
        <v>17</v>
      </c>
      <c r="V239" s="31">
        <v>234</v>
      </c>
    </row>
    <row r="240" spans="1:22" s="2" customFormat="1" ht="29.1" customHeight="1" x14ac:dyDescent="0.2">
      <c r="A240" s="27">
        <v>235</v>
      </c>
      <c r="B240" s="9" t="s">
        <v>14</v>
      </c>
      <c r="C240" s="32">
        <f>C241+C245</f>
        <v>2318</v>
      </c>
      <c r="D240" s="34">
        <f>E240</f>
        <v>19782.53</v>
      </c>
      <c r="E240" s="34">
        <f t="shared" si="49"/>
        <v>19782.53</v>
      </c>
      <c r="F240" s="34">
        <v>191.08</v>
      </c>
      <c r="G240" s="34">
        <f t="shared" ref="G240:I240" si="58">G241+G245</f>
        <v>779.36</v>
      </c>
      <c r="H240" s="34" t="s">
        <v>17</v>
      </c>
      <c r="I240" s="34">
        <f t="shared" si="58"/>
        <v>18812.09</v>
      </c>
      <c r="J240" s="33" t="s">
        <v>17</v>
      </c>
      <c r="K240" s="33" t="s">
        <v>17</v>
      </c>
      <c r="L240" s="33" t="s">
        <v>17</v>
      </c>
      <c r="M240" s="33" t="s">
        <v>17</v>
      </c>
      <c r="N240" s="33" t="s">
        <v>17</v>
      </c>
      <c r="O240" s="33" t="s">
        <v>17</v>
      </c>
      <c r="P240" s="33" t="s">
        <v>17</v>
      </c>
      <c r="Q240" s="33" t="s">
        <v>17</v>
      </c>
      <c r="R240" s="33" t="s">
        <v>17</v>
      </c>
      <c r="S240" s="38" t="s">
        <v>17</v>
      </c>
      <c r="T240" s="38" t="s">
        <v>17</v>
      </c>
      <c r="U240" s="38" t="s">
        <v>17</v>
      </c>
      <c r="V240" s="31">
        <v>235</v>
      </c>
    </row>
    <row r="241" spans="1:22" s="36" customFormat="1" ht="29.1" customHeight="1" x14ac:dyDescent="0.2">
      <c r="A241" s="27">
        <v>236</v>
      </c>
      <c r="B241" s="8" t="s">
        <v>25</v>
      </c>
      <c r="C241" s="32">
        <f>SUM(C242:C244)</f>
        <v>66</v>
      </c>
      <c r="D241" s="34">
        <f>E241</f>
        <v>12.939999999999998</v>
      </c>
      <c r="E241" s="34">
        <f t="shared" si="49"/>
        <v>12.939999999999998</v>
      </c>
      <c r="F241" s="34">
        <v>0.08</v>
      </c>
      <c r="G241" s="34">
        <f t="shared" ref="G241:I241" si="59">SUM(G242:G244)</f>
        <v>0.24999999999999997</v>
      </c>
      <c r="H241" s="34" t="s">
        <v>17</v>
      </c>
      <c r="I241" s="34">
        <f t="shared" si="59"/>
        <v>12.609999999999998</v>
      </c>
      <c r="J241" s="33" t="s">
        <v>17</v>
      </c>
      <c r="K241" s="33" t="s">
        <v>17</v>
      </c>
      <c r="L241" s="33" t="s">
        <v>17</v>
      </c>
      <c r="M241" s="33" t="s">
        <v>17</v>
      </c>
      <c r="N241" s="33" t="s">
        <v>17</v>
      </c>
      <c r="O241" s="33" t="s">
        <v>17</v>
      </c>
      <c r="P241" s="33" t="s">
        <v>17</v>
      </c>
      <c r="Q241" s="33" t="s">
        <v>17</v>
      </c>
      <c r="R241" s="33" t="s">
        <v>17</v>
      </c>
      <c r="S241" s="38" t="s">
        <v>17</v>
      </c>
      <c r="T241" s="38" t="s">
        <v>17</v>
      </c>
      <c r="U241" s="38" t="s">
        <v>17</v>
      </c>
      <c r="V241" s="31">
        <v>236</v>
      </c>
    </row>
    <row r="242" spans="1:22" s="36" customFormat="1" ht="18.95" customHeight="1" x14ac:dyDescent="0.2">
      <c r="A242" s="27">
        <v>237</v>
      </c>
      <c r="B242" s="7" t="s">
        <v>24</v>
      </c>
      <c r="C242" s="37">
        <v>18</v>
      </c>
      <c r="D242" s="39">
        <f>E242</f>
        <v>0.53</v>
      </c>
      <c r="E242" s="39">
        <f t="shared" si="49"/>
        <v>0.53</v>
      </c>
      <c r="F242" s="39">
        <v>0.08</v>
      </c>
      <c r="G242" s="39" t="s">
        <v>17</v>
      </c>
      <c r="H242" s="39" t="s">
        <v>17</v>
      </c>
      <c r="I242" s="39">
        <v>0.45</v>
      </c>
      <c r="J242" s="38" t="s">
        <v>17</v>
      </c>
      <c r="K242" s="38" t="s">
        <v>17</v>
      </c>
      <c r="L242" s="38" t="s">
        <v>17</v>
      </c>
      <c r="M242" s="38" t="s">
        <v>17</v>
      </c>
      <c r="N242" s="38" t="s">
        <v>17</v>
      </c>
      <c r="O242" s="38" t="s">
        <v>17</v>
      </c>
      <c r="P242" s="38" t="s">
        <v>17</v>
      </c>
      <c r="Q242" s="38" t="s">
        <v>17</v>
      </c>
      <c r="R242" s="38" t="s">
        <v>17</v>
      </c>
      <c r="S242" s="38" t="s">
        <v>17</v>
      </c>
      <c r="T242" s="38" t="s">
        <v>17</v>
      </c>
      <c r="U242" s="38" t="s">
        <v>17</v>
      </c>
      <c r="V242" s="31">
        <v>237</v>
      </c>
    </row>
    <row r="243" spans="1:22" s="36" customFormat="1" ht="18.95" customHeight="1" x14ac:dyDescent="0.2">
      <c r="A243" s="27">
        <v>238</v>
      </c>
      <c r="B243" s="7" t="s">
        <v>23</v>
      </c>
      <c r="C243" s="37">
        <v>7</v>
      </c>
      <c r="D243" s="39">
        <f t="shared" ref="D243:D246" si="60">E243</f>
        <v>0.89</v>
      </c>
      <c r="E243" s="39">
        <f t="shared" si="49"/>
        <v>0.89</v>
      </c>
      <c r="F243" s="39" t="s">
        <v>17</v>
      </c>
      <c r="G243" s="39" t="s">
        <v>17</v>
      </c>
      <c r="H243" s="39" t="s">
        <v>17</v>
      </c>
      <c r="I243" s="39">
        <v>0.89</v>
      </c>
      <c r="J243" s="38" t="s">
        <v>17</v>
      </c>
      <c r="K243" s="38" t="s">
        <v>17</v>
      </c>
      <c r="L243" s="38" t="s">
        <v>17</v>
      </c>
      <c r="M243" s="38" t="s">
        <v>17</v>
      </c>
      <c r="N243" s="38" t="s">
        <v>17</v>
      </c>
      <c r="O243" s="38" t="s">
        <v>17</v>
      </c>
      <c r="P243" s="38" t="s">
        <v>17</v>
      </c>
      <c r="Q243" s="38" t="s">
        <v>17</v>
      </c>
      <c r="R243" s="38" t="s">
        <v>17</v>
      </c>
      <c r="S243" s="38" t="s">
        <v>17</v>
      </c>
      <c r="T243" s="38" t="s">
        <v>17</v>
      </c>
      <c r="U243" s="38" t="s">
        <v>17</v>
      </c>
      <c r="V243" s="31">
        <v>238</v>
      </c>
    </row>
    <row r="244" spans="1:22" s="36" customFormat="1" ht="18.95" customHeight="1" x14ac:dyDescent="0.2">
      <c r="A244" s="27">
        <v>239</v>
      </c>
      <c r="B244" s="7" t="s">
        <v>22</v>
      </c>
      <c r="C244" s="37">
        <v>41</v>
      </c>
      <c r="D244" s="39">
        <f t="shared" si="60"/>
        <v>11.519999999999998</v>
      </c>
      <c r="E244" s="39">
        <f t="shared" si="49"/>
        <v>11.519999999999998</v>
      </c>
      <c r="F244" s="39" t="s">
        <v>17</v>
      </c>
      <c r="G244" s="39">
        <v>0.24999999999999997</v>
      </c>
      <c r="H244" s="39" t="s">
        <v>17</v>
      </c>
      <c r="I244" s="39">
        <v>11.269999999999998</v>
      </c>
      <c r="J244" s="38" t="s">
        <v>17</v>
      </c>
      <c r="K244" s="38" t="s">
        <v>17</v>
      </c>
      <c r="L244" s="38" t="s">
        <v>17</v>
      </c>
      <c r="M244" s="38" t="s">
        <v>17</v>
      </c>
      <c r="N244" s="38" t="s">
        <v>17</v>
      </c>
      <c r="O244" s="38" t="s">
        <v>17</v>
      </c>
      <c r="P244" s="38" t="s">
        <v>17</v>
      </c>
      <c r="Q244" s="38" t="s">
        <v>17</v>
      </c>
      <c r="R244" s="38" t="s">
        <v>17</v>
      </c>
      <c r="S244" s="38" t="s">
        <v>17</v>
      </c>
      <c r="T244" s="38" t="s">
        <v>17</v>
      </c>
      <c r="U244" s="38" t="s">
        <v>17</v>
      </c>
      <c r="V244" s="31">
        <v>239</v>
      </c>
    </row>
    <row r="245" spans="1:22" s="36" customFormat="1" ht="29.1" customHeight="1" x14ac:dyDescent="0.2">
      <c r="A245" s="27">
        <v>240</v>
      </c>
      <c r="B245" s="40" t="s">
        <v>61</v>
      </c>
      <c r="C245" s="32">
        <f>SUM(C246:C257)</f>
        <v>2252</v>
      </c>
      <c r="D245" s="34">
        <f t="shared" si="48"/>
        <v>19855.849999999999</v>
      </c>
      <c r="E245" s="34">
        <f t="shared" si="49"/>
        <v>19770.59</v>
      </c>
      <c r="F245" s="34">
        <v>191</v>
      </c>
      <c r="G245" s="34">
        <f t="shared" ref="G245:Q245" si="61">SUM(G246:G257)</f>
        <v>779.11</v>
      </c>
      <c r="H245" s="34">
        <f t="shared" si="61"/>
        <v>0.99999999999999989</v>
      </c>
      <c r="I245" s="34">
        <f t="shared" si="61"/>
        <v>18799.48</v>
      </c>
      <c r="J245" s="33">
        <f t="shared" si="50"/>
        <v>85.259999999999977</v>
      </c>
      <c r="K245" s="33">
        <f t="shared" si="61"/>
        <v>28.999999999999979</v>
      </c>
      <c r="L245" s="33" t="s">
        <v>17</v>
      </c>
      <c r="M245" s="33">
        <f t="shared" si="61"/>
        <v>42.499999999999986</v>
      </c>
      <c r="N245" s="33" t="s">
        <v>17</v>
      </c>
      <c r="O245" s="33" t="s">
        <v>17</v>
      </c>
      <c r="P245" s="33" t="s">
        <v>17</v>
      </c>
      <c r="Q245" s="33">
        <f t="shared" si="61"/>
        <v>13.760000000000005</v>
      </c>
      <c r="R245" s="33" t="s">
        <v>17</v>
      </c>
      <c r="S245" s="38" t="s">
        <v>17</v>
      </c>
      <c r="T245" s="38" t="s">
        <v>17</v>
      </c>
      <c r="U245" s="38" t="s">
        <v>17</v>
      </c>
      <c r="V245" s="31">
        <v>240</v>
      </c>
    </row>
    <row r="246" spans="1:22" s="36" customFormat="1" ht="18.95" customHeight="1" x14ac:dyDescent="0.2">
      <c r="A246" s="27">
        <v>241</v>
      </c>
      <c r="B246" s="7" t="s">
        <v>21</v>
      </c>
      <c r="C246" s="37">
        <v>80</v>
      </c>
      <c r="D246" s="39">
        <f t="shared" si="60"/>
        <v>42.930000000000007</v>
      </c>
      <c r="E246" s="39">
        <f t="shared" si="49"/>
        <v>42.930000000000007</v>
      </c>
      <c r="F246" s="39" t="s">
        <v>17</v>
      </c>
      <c r="G246" s="39">
        <v>1.0000000000000007</v>
      </c>
      <c r="H246" s="39" t="s">
        <v>17</v>
      </c>
      <c r="I246" s="39">
        <v>41.930000000000007</v>
      </c>
      <c r="J246" s="38" t="s">
        <v>17</v>
      </c>
      <c r="K246" s="38" t="s">
        <v>17</v>
      </c>
      <c r="L246" s="38" t="s">
        <v>17</v>
      </c>
      <c r="M246" s="38" t="s">
        <v>17</v>
      </c>
      <c r="N246" s="38" t="s">
        <v>17</v>
      </c>
      <c r="O246" s="38" t="s">
        <v>17</v>
      </c>
      <c r="P246" s="38" t="s">
        <v>17</v>
      </c>
      <c r="Q246" s="38" t="s">
        <v>17</v>
      </c>
      <c r="R246" s="38" t="s">
        <v>17</v>
      </c>
      <c r="S246" s="38" t="s">
        <v>17</v>
      </c>
      <c r="T246" s="38" t="s">
        <v>17</v>
      </c>
      <c r="U246" s="38" t="s">
        <v>17</v>
      </c>
      <c r="V246" s="31">
        <v>241</v>
      </c>
    </row>
    <row r="247" spans="1:22" s="36" customFormat="1" ht="18.95" customHeight="1" x14ac:dyDescent="0.2">
      <c r="A247" s="27">
        <v>242</v>
      </c>
      <c r="B247" s="7" t="s">
        <v>20</v>
      </c>
      <c r="C247" s="37">
        <v>587</v>
      </c>
      <c r="D247" s="39">
        <f t="shared" si="48"/>
        <v>651.52999999999963</v>
      </c>
      <c r="E247" s="39">
        <f t="shared" si="49"/>
        <v>650.02999999999963</v>
      </c>
      <c r="F247" s="39">
        <v>13.5</v>
      </c>
      <c r="G247" s="39">
        <v>28.559999999999981</v>
      </c>
      <c r="H247" s="39">
        <v>0.99999999999999989</v>
      </c>
      <c r="I247" s="39">
        <v>606.96999999999969</v>
      </c>
      <c r="J247" s="38">
        <f t="shared" si="50"/>
        <v>1.5000000000000007</v>
      </c>
      <c r="K247" s="38" t="s">
        <v>17</v>
      </c>
      <c r="L247" s="38" t="s">
        <v>17</v>
      </c>
      <c r="M247" s="38">
        <v>1.5000000000000007</v>
      </c>
      <c r="N247" s="38" t="s">
        <v>17</v>
      </c>
      <c r="O247" s="38" t="s">
        <v>17</v>
      </c>
      <c r="P247" s="38" t="s">
        <v>17</v>
      </c>
      <c r="Q247" s="38" t="s">
        <v>17</v>
      </c>
      <c r="R247" s="38" t="s">
        <v>17</v>
      </c>
      <c r="S247" s="38" t="s">
        <v>17</v>
      </c>
      <c r="T247" s="38" t="s">
        <v>17</v>
      </c>
      <c r="U247" s="38" t="s">
        <v>17</v>
      </c>
      <c r="V247" s="31">
        <v>242</v>
      </c>
    </row>
    <row r="248" spans="1:22" s="36" customFormat="1" ht="18.95" customHeight="1" x14ac:dyDescent="0.2">
      <c r="A248" s="27">
        <v>243</v>
      </c>
      <c r="B248" s="7" t="s">
        <v>19</v>
      </c>
      <c r="C248" s="37">
        <v>399</v>
      </c>
      <c r="D248" s="39">
        <f t="shared" si="48"/>
        <v>830.0300000000002</v>
      </c>
      <c r="E248" s="39">
        <f t="shared" si="49"/>
        <v>825.5300000000002</v>
      </c>
      <c r="F248" s="39">
        <v>20</v>
      </c>
      <c r="G248" s="39">
        <v>25.099999999999966</v>
      </c>
      <c r="H248" s="39" t="s">
        <v>17</v>
      </c>
      <c r="I248" s="39">
        <v>780.43000000000029</v>
      </c>
      <c r="J248" s="38">
        <f t="shared" si="50"/>
        <v>4.5000000000000018</v>
      </c>
      <c r="K248" s="38" t="s">
        <v>17</v>
      </c>
      <c r="L248" s="38" t="s">
        <v>17</v>
      </c>
      <c r="M248" s="38" t="s">
        <v>17</v>
      </c>
      <c r="N248" s="38" t="s">
        <v>17</v>
      </c>
      <c r="O248" s="38" t="s">
        <v>17</v>
      </c>
      <c r="P248" s="38" t="s">
        <v>17</v>
      </c>
      <c r="Q248" s="38">
        <v>4.5000000000000018</v>
      </c>
      <c r="R248" s="38" t="s">
        <v>17</v>
      </c>
      <c r="S248" s="38" t="s">
        <v>17</v>
      </c>
      <c r="T248" s="38" t="s">
        <v>17</v>
      </c>
      <c r="U248" s="38" t="s">
        <v>17</v>
      </c>
      <c r="V248" s="31">
        <v>243</v>
      </c>
    </row>
    <row r="249" spans="1:22" s="36" customFormat="1" ht="18.95" customHeight="1" x14ac:dyDescent="0.2">
      <c r="A249" s="27">
        <v>244</v>
      </c>
      <c r="B249" s="7" t="s">
        <v>18</v>
      </c>
      <c r="C249" s="37">
        <v>316</v>
      </c>
      <c r="D249" s="39">
        <f t="shared" si="48"/>
        <v>970.7900000000003</v>
      </c>
      <c r="E249" s="39">
        <f t="shared" si="49"/>
        <v>961.5400000000003</v>
      </c>
      <c r="F249" s="39">
        <v>12.5</v>
      </c>
      <c r="G249" s="39">
        <v>33.000000000000007</v>
      </c>
      <c r="H249" s="39" t="s">
        <v>17</v>
      </c>
      <c r="I249" s="39">
        <v>916.0400000000003</v>
      </c>
      <c r="J249" s="38">
        <f t="shared" si="50"/>
        <v>9.2500000000000036</v>
      </c>
      <c r="K249" s="38" t="s">
        <v>17</v>
      </c>
      <c r="L249" s="38" t="s">
        <v>17</v>
      </c>
      <c r="M249" s="38">
        <v>6.0000000000000027</v>
      </c>
      <c r="N249" s="38" t="s">
        <v>17</v>
      </c>
      <c r="O249" s="38" t="s">
        <v>17</v>
      </c>
      <c r="P249" s="38" t="s">
        <v>17</v>
      </c>
      <c r="Q249" s="38">
        <v>3.2500000000000013</v>
      </c>
      <c r="R249" s="38" t="s">
        <v>17</v>
      </c>
      <c r="S249" s="38" t="s">
        <v>17</v>
      </c>
      <c r="T249" s="38" t="s">
        <v>17</v>
      </c>
      <c r="U249" s="38" t="s">
        <v>17</v>
      </c>
      <c r="V249" s="31">
        <v>244</v>
      </c>
    </row>
    <row r="250" spans="1:22" s="36" customFormat="1" ht="18.95" customHeight="1" x14ac:dyDescent="0.2">
      <c r="A250" s="27">
        <v>245</v>
      </c>
      <c r="B250" s="7" t="s">
        <v>7</v>
      </c>
      <c r="C250" s="37">
        <v>173</v>
      </c>
      <c r="D250" s="39">
        <f t="shared" si="48"/>
        <v>700.76000000000022</v>
      </c>
      <c r="E250" s="39">
        <f t="shared" si="49"/>
        <v>696.76000000000022</v>
      </c>
      <c r="F250" s="39" t="s">
        <v>17</v>
      </c>
      <c r="G250" s="39">
        <v>16</v>
      </c>
      <c r="H250" s="39" t="s">
        <v>17</v>
      </c>
      <c r="I250" s="39">
        <v>680.76000000000022</v>
      </c>
      <c r="J250" s="38">
        <f t="shared" si="50"/>
        <v>4</v>
      </c>
      <c r="K250" s="38" t="s">
        <v>17</v>
      </c>
      <c r="L250" s="38" t="s">
        <v>17</v>
      </c>
      <c r="M250" s="38">
        <v>4</v>
      </c>
      <c r="N250" s="38" t="s">
        <v>17</v>
      </c>
      <c r="O250" s="38" t="s">
        <v>17</v>
      </c>
      <c r="P250" s="38" t="s">
        <v>17</v>
      </c>
      <c r="Q250" s="38" t="s">
        <v>17</v>
      </c>
      <c r="R250" s="38" t="s">
        <v>17</v>
      </c>
      <c r="S250" s="38" t="s">
        <v>17</v>
      </c>
      <c r="T250" s="38" t="s">
        <v>17</v>
      </c>
      <c r="U250" s="38" t="s">
        <v>17</v>
      </c>
      <c r="V250" s="31">
        <v>245</v>
      </c>
    </row>
    <row r="251" spans="1:22" s="36" customFormat="1" ht="18.95" customHeight="1" x14ac:dyDescent="0.2">
      <c r="A251" s="27">
        <v>246</v>
      </c>
      <c r="B251" s="7" t="s">
        <v>27</v>
      </c>
      <c r="C251" s="37">
        <v>345</v>
      </c>
      <c r="D251" s="39">
        <f t="shared" si="48"/>
        <v>2172.8799999999983</v>
      </c>
      <c r="E251" s="39">
        <f t="shared" si="49"/>
        <v>2166.8699999999981</v>
      </c>
      <c r="F251" s="39">
        <v>6</v>
      </c>
      <c r="G251" s="39">
        <v>63.999999999999993</v>
      </c>
      <c r="H251" s="39" t="s">
        <v>17</v>
      </c>
      <c r="I251" s="39">
        <v>2096.8699999999981</v>
      </c>
      <c r="J251" s="38">
        <f t="shared" si="50"/>
        <v>6.0100000000000025</v>
      </c>
      <c r="K251" s="38" t="s">
        <v>17</v>
      </c>
      <c r="L251" s="38" t="s">
        <v>17</v>
      </c>
      <c r="M251" s="38" t="s">
        <v>17</v>
      </c>
      <c r="N251" s="38" t="s">
        <v>17</v>
      </c>
      <c r="O251" s="38" t="s">
        <v>17</v>
      </c>
      <c r="P251" s="38" t="s">
        <v>17</v>
      </c>
      <c r="Q251" s="38">
        <v>6.0100000000000025</v>
      </c>
      <c r="R251" s="38" t="s">
        <v>17</v>
      </c>
      <c r="S251" s="38" t="s">
        <v>17</v>
      </c>
      <c r="T251" s="38" t="s">
        <v>17</v>
      </c>
      <c r="U251" s="38" t="s">
        <v>17</v>
      </c>
      <c r="V251" s="31">
        <v>246</v>
      </c>
    </row>
    <row r="252" spans="1:22" s="36" customFormat="1" ht="18.95" customHeight="1" x14ac:dyDescent="0.2">
      <c r="A252" s="27">
        <v>247</v>
      </c>
      <c r="B252" s="7" t="s">
        <v>26</v>
      </c>
      <c r="C252" s="37">
        <v>161</v>
      </c>
      <c r="D252" s="39">
        <f>E252</f>
        <v>2010.9299999999994</v>
      </c>
      <c r="E252" s="39">
        <f t="shared" si="49"/>
        <v>2010.9299999999994</v>
      </c>
      <c r="F252" s="39">
        <v>50</v>
      </c>
      <c r="G252" s="39">
        <v>104.10000000000002</v>
      </c>
      <c r="H252" s="39" t="s">
        <v>17</v>
      </c>
      <c r="I252" s="39">
        <v>1856.8299999999995</v>
      </c>
      <c r="J252" s="38" t="s">
        <v>17</v>
      </c>
      <c r="K252" s="38" t="s">
        <v>17</v>
      </c>
      <c r="L252" s="38" t="s">
        <v>17</v>
      </c>
      <c r="M252" s="38" t="s">
        <v>17</v>
      </c>
      <c r="N252" s="38" t="s">
        <v>17</v>
      </c>
      <c r="O252" s="38" t="s">
        <v>17</v>
      </c>
      <c r="P252" s="38" t="s">
        <v>17</v>
      </c>
      <c r="Q252" s="38" t="s">
        <v>17</v>
      </c>
      <c r="R252" s="38" t="s">
        <v>17</v>
      </c>
      <c r="S252" s="38" t="s">
        <v>17</v>
      </c>
      <c r="T252" s="38" t="s">
        <v>17</v>
      </c>
      <c r="U252" s="38" t="s">
        <v>17</v>
      </c>
      <c r="V252" s="31">
        <v>247</v>
      </c>
    </row>
    <row r="253" spans="1:22" s="36" customFormat="1" ht="18.95" customHeight="1" x14ac:dyDescent="0.2">
      <c r="A253" s="27">
        <v>248</v>
      </c>
      <c r="B253" s="7" t="s">
        <v>28</v>
      </c>
      <c r="C253" s="37">
        <v>109</v>
      </c>
      <c r="D253" s="39">
        <f>E253+J253</f>
        <v>3181.150000000001</v>
      </c>
      <c r="E253" s="39">
        <f t="shared" si="49"/>
        <v>3121.150000000001</v>
      </c>
      <c r="F253" s="39">
        <v>89</v>
      </c>
      <c r="G253" s="39">
        <v>114</v>
      </c>
      <c r="H253" s="39" t="s">
        <v>17</v>
      </c>
      <c r="I253" s="39">
        <v>2918.150000000001</v>
      </c>
      <c r="J253" s="38">
        <f t="shared" si="50"/>
        <v>59.999999999999957</v>
      </c>
      <c r="K253" s="38">
        <v>28.999999999999979</v>
      </c>
      <c r="L253" s="38" t="s">
        <v>17</v>
      </c>
      <c r="M253" s="38">
        <v>30.999999999999979</v>
      </c>
      <c r="N253" s="38" t="s">
        <v>17</v>
      </c>
      <c r="O253" s="38" t="s">
        <v>17</v>
      </c>
      <c r="P253" s="38" t="s">
        <v>17</v>
      </c>
      <c r="Q253" s="38" t="s">
        <v>17</v>
      </c>
      <c r="R253" s="38" t="s">
        <v>17</v>
      </c>
      <c r="S253" s="38" t="s">
        <v>17</v>
      </c>
      <c r="T253" s="38" t="s">
        <v>17</v>
      </c>
      <c r="U253" s="38" t="s">
        <v>17</v>
      </c>
      <c r="V253" s="31">
        <v>248</v>
      </c>
    </row>
    <row r="254" spans="1:22" s="36" customFormat="1" ht="18.95" customHeight="1" x14ac:dyDescent="0.2">
      <c r="A254" s="27">
        <v>249</v>
      </c>
      <c r="B254" s="7" t="s">
        <v>29</v>
      </c>
      <c r="C254" s="37">
        <v>52</v>
      </c>
      <c r="D254" s="39">
        <f t="shared" ref="D254:D257" si="62">E254</f>
        <v>3391.6</v>
      </c>
      <c r="E254" s="39">
        <f t="shared" si="49"/>
        <v>3391.6</v>
      </c>
      <c r="F254" s="39" t="s">
        <v>17</v>
      </c>
      <c r="G254" s="39">
        <v>193.1</v>
      </c>
      <c r="H254" s="39" t="s">
        <v>17</v>
      </c>
      <c r="I254" s="39">
        <v>3198.5</v>
      </c>
      <c r="J254" s="38" t="s">
        <v>17</v>
      </c>
      <c r="K254" s="38" t="s">
        <v>17</v>
      </c>
      <c r="L254" s="38" t="s">
        <v>17</v>
      </c>
      <c r="M254" s="38" t="s">
        <v>17</v>
      </c>
      <c r="N254" s="38" t="s">
        <v>17</v>
      </c>
      <c r="O254" s="38" t="s">
        <v>17</v>
      </c>
      <c r="P254" s="38" t="s">
        <v>17</v>
      </c>
      <c r="Q254" s="38" t="s">
        <v>17</v>
      </c>
      <c r="R254" s="38" t="s">
        <v>17</v>
      </c>
      <c r="S254" s="38" t="s">
        <v>17</v>
      </c>
      <c r="T254" s="38" t="s">
        <v>17</v>
      </c>
      <c r="U254" s="38" t="s">
        <v>17</v>
      </c>
      <c r="V254" s="31">
        <v>249</v>
      </c>
    </row>
    <row r="255" spans="1:22" s="36" customFormat="1" ht="18.95" customHeight="1" x14ac:dyDescent="0.2">
      <c r="A255" s="27">
        <v>250</v>
      </c>
      <c r="B255" s="7" t="s">
        <v>30</v>
      </c>
      <c r="C255" s="37">
        <v>18</v>
      </c>
      <c r="D255" s="39">
        <f t="shared" si="62"/>
        <v>2169</v>
      </c>
      <c r="E255" s="39">
        <f t="shared" si="49"/>
        <v>2169</v>
      </c>
      <c r="F255" s="39" t="s">
        <v>17</v>
      </c>
      <c r="G255" s="39" t="s">
        <v>17</v>
      </c>
      <c r="H255" s="39" t="s">
        <v>17</v>
      </c>
      <c r="I255" s="39">
        <v>2169</v>
      </c>
      <c r="J255" s="38" t="s">
        <v>17</v>
      </c>
      <c r="K255" s="38" t="s">
        <v>17</v>
      </c>
      <c r="L255" s="38" t="s">
        <v>17</v>
      </c>
      <c r="M255" s="38" t="s">
        <v>17</v>
      </c>
      <c r="N255" s="38" t="s">
        <v>17</v>
      </c>
      <c r="O255" s="38" t="s">
        <v>17</v>
      </c>
      <c r="P255" s="38" t="s">
        <v>17</v>
      </c>
      <c r="Q255" s="38" t="s">
        <v>17</v>
      </c>
      <c r="R255" s="38" t="s">
        <v>17</v>
      </c>
      <c r="S255" s="38" t="s">
        <v>17</v>
      </c>
      <c r="T255" s="38" t="s">
        <v>17</v>
      </c>
      <c r="U255" s="38" t="s">
        <v>17</v>
      </c>
      <c r="V255" s="31">
        <v>250</v>
      </c>
    </row>
    <row r="256" spans="1:22" s="36" customFormat="1" ht="18.95" customHeight="1" x14ac:dyDescent="0.2">
      <c r="A256" s="27">
        <v>251</v>
      </c>
      <c r="B256" s="7" t="s">
        <v>31</v>
      </c>
      <c r="C256" s="37">
        <v>10</v>
      </c>
      <c r="D256" s="39">
        <f t="shared" si="62"/>
        <v>2534.25</v>
      </c>
      <c r="E256" s="39">
        <f t="shared" si="49"/>
        <v>2534.25</v>
      </c>
      <c r="F256" s="39" t="s">
        <v>17</v>
      </c>
      <c r="G256" s="39">
        <v>200.25</v>
      </c>
      <c r="H256" s="39" t="s">
        <v>17</v>
      </c>
      <c r="I256" s="39">
        <v>2334</v>
      </c>
      <c r="J256" s="38" t="s">
        <v>17</v>
      </c>
      <c r="K256" s="38" t="s">
        <v>17</v>
      </c>
      <c r="L256" s="38" t="s">
        <v>17</v>
      </c>
      <c r="M256" s="38" t="s">
        <v>17</v>
      </c>
      <c r="N256" s="38" t="s">
        <v>17</v>
      </c>
      <c r="O256" s="38" t="s">
        <v>17</v>
      </c>
      <c r="P256" s="38" t="s">
        <v>17</v>
      </c>
      <c r="Q256" s="38" t="s">
        <v>17</v>
      </c>
      <c r="R256" s="38" t="s">
        <v>17</v>
      </c>
      <c r="S256" s="38" t="s">
        <v>17</v>
      </c>
      <c r="T256" s="38" t="s">
        <v>17</v>
      </c>
      <c r="U256" s="38" t="s">
        <v>17</v>
      </c>
      <c r="V256" s="31">
        <v>251</v>
      </c>
    </row>
    <row r="257" spans="1:22" s="36" customFormat="1" ht="18.95" customHeight="1" x14ac:dyDescent="0.2">
      <c r="A257" s="27">
        <v>252</v>
      </c>
      <c r="B257" s="7" t="s">
        <v>32</v>
      </c>
      <c r="C257" s="37">
        <v>2</v>
      </c>
      <c r="D257" s="39">
        <f t="shared" si="62"/>
        <v>1200</v>
      </c>
      <c r="E257" s="39">
        <f t="shared" si="49"/>
        <v>1200</v>
      </c>
      <c r="F257" s="39" t="s">
        <v>17</v>
      </c>
      <c r="G257" s="39" t="s">
        <v>17</v>
      </c>
      <c r="H257" s="39" t="s">
        <v>17</v>
      </c>
      <c r="I257" s="39">
        <v>1200</v>
      </c>
      <c r="J257" s="38" t="s">
        <v>17</v>
      </c>
      <c r="K257" s="38" t="s">
        <v>17</v>
      </c>
      <c r="L257" s="38" t="s">
        <v>17</v>
      </c>
      <c r="M257" s="38" t="s">
        <v>17</v>
      </c>
      <c r="N257" s="38" t="s">
        <v>17</v>
      </c>
      <c r="O257" s="38" t="s">
        <v>17</v>
      </c>
      <c r="P257" s="38" t="s">
        <v>17</v>
      </c>
      <c r="Q257" s="38" t="s">
        <v>17</v>
      </c>
      <c r="R257" s="38" t="s">
        <v>17</v>
      </c>
      <c r="S257" s="38" t="s">
        <v>17</v>
      </c>
      <c r="T257" s="38" t="s">
        <v>17</v>
      </c>
      <c r="U257" s="38" t="s">
        <v>17</v>
      </c>
      <c r="V257" s="31">
        <v>252</v>
      </c>
    </row>
    <row r="258" spans="1:22" s="2" customFormat="1" ht="29.1" customHeight="1" x14ac:dyDescent="0.2">
      <c r="A258" s="27">
        <v>253</v>
      </c>
      <c r="B258" s="9" t="s">
        <v>15</v>
      </c>
      <c r="C258" s="32">
        <f>C259+C263</f>
        <v>31937</v>
      </c>
      <c r="D258" s="34">
        <f>E258+J258</f>
        <v>152203.58999999997</v>
      </c>
      <c r="E258" s="34">
        <f t="shared" si="49"/>
        <v>152200.08999999997</v>
      </c>
      <c r="F258" s="34">
        <v>821.93</v>
      </c>
      <c r="G258" s="34">
        <f t="shared" ref="G258" si="63">G259+G263</f>
        <v>447.52999999999986</v>
      </c>
      <c r="H258" s="34" t="s">
        <v>17</v>
      </c>
      <c r="I258" s="34">
        <f>I259+I263</f>
        <v>150930.62999999998</v>
      </c>
      <c r="J258" s="33">
        <f t="shared" si="50"/>
        <v>3.5</v>
      </c>
      <c r="K258" s="33" t="s">
        <v>17</v>
      </c>
      <c r="L258" s="33" t="s">
        <v>17</v>
      </c>
      <c r="M258" s="33" t="s">
        <v>17</v>
      </c>
      <c r="N258" s="33">
        <v>3.5</v>
      </c>
      <c r="O258" s="33" t="s">
        <v>17</v>
      </c>
      <c r="P258" s="33" t="s">
        <v>17</v>
      </c>
      <c r="Q258" s="33" t="s">
        <v>17</v>
      </c>
      <c r="R258" s="33" t="s">
        <v>17</v>
      </c>
      <c r="S258" s="38" t="s">
        <v>17</v>
      </c>
      <c r="T258" s="38" t="s">
        <v>17</v>
      </c>
      <c r="U258" s="38" t="s">
        <v>17</v>
      </c>
      <c r="V258" s="31">
        <v>253</v>
      </c>
    </row>
    <row r="259" spans="1:22" s="36" customFormat="1" ht="29.1" customHeight="1" x14ac:dyDescent="0.2">
      <c r="A259" s="27">
        <v>254</v>
      </c>
      <c r="B259" s="8" t="s">
        <v>25</v>
      </c>
      <c r="C259" s="32">
        <f>SUM(C260:C262)</f>
        <v>4152</v>
      </c>
      <c r="D259" s="34">
        <f>E259</f>
        <v>745.19000000000028</v>
      </c>
      <c r="E259" s="34">
        <f t="shared" si="49"/>
        <v>745.19000000000028</v>
      </c>
      <c r="F259" s="34">
        <v>0.53</v>
      </c>
      <c r="G259" s="34">
        <f t="shared" ref="G259:I259" si="64">SUM(G260:G262)</f>
        <v>1.0000000000000023E-2</v>
      </c>
      <c r="H259" s="34" t="s">
        <v>17</v>
      </c>
      <c r="I259" s="34">
        <f t="shared" si="64"/>
        <v>744.65000000000032</v>
      </c>
      <c r="J259" s="33" t="s">
        <v>17</v>
      </c>
      <c r="K259" s="33" t="s">
        <v>17</v>
      </c>
      <c r="L259" s="33" t="s">
        <v>17</v>
      </c>
      <c r="M259" s="33" t="s">
        <v>17</v>
      </c>
      <c r="N259" s="33" t="s">
        <v>17</v>
      </c>
      <c r="O259" s="33" t="s">
        <v>17</v>
      </c>
      <c r="P259" s="33" t="s">
        <v>17</v>
      </c>
      <c r="Q259" s="33" t="s">
        <v>17</v>
      </c>
      <c r="R259" s="33" t="s">
        <v>17</v>
      </c>
      <c r="S259" s="38" t="s">
        <v>17</v>
      </c>
      <c r="T259" s="38" t="s">
        <v>17</v>
      </c>
      <c r="U259" s="38" t="s">
        <v>17</v>
      </c>
      <c r="V259" s="31">
        <v>254</v>
      </c>
    </row>
    <row r="260" spans="1:22" s="36" customFormat="1" ht="18.95" customHeight="1" x14ac:dyDescent="0.2">
      <c r="A260" s="27">
        <v>255</v>
      </c>
      <c r="B260" s="7" t="s">
        <v>24</v>
      </c>
      <c r="C260" s="37">
        <v>1412</v>
      </c>
      <c r="D260" s="39">
        <f>E260</f>
        <v>59.570000000000014</v>
      </c>
      <c r="E260" s="39">
        <f t="shared" si="49"/>
        <v>59.570000000000014</v>
      </c>
      <c r="F260" s="39">
        <v>0.43</v>
      </c>
      <c r="G260" s="39">
        <v>1.0000000000000023E-2</v>
      </c>
      <c r="H260" s="39" t="s">
        <v>17</v>
      </c>
      <c r="I260" s="39">
        <v>59.130000000000017</v>
      </c>
      <c r="J260" s="38" t="s">
        <v>17</v>
      </c>
      <c r="K260" s="38" t="s">
        <v>17</v>
      </c>
      <c r="L260" s="38" t="s">
        <v>17</v>
      </c>
      <c r="M260" s="38" t="s">
        <v>17</v>
      </c>
      <c r="N260" s="38" t="s">
        <v>17</v>
      </c>
      <c r="O260" s="38" t="s">
        <v>17</v>
      </c>
      <c r="P260" s="38" t="s">
        <v>17</v>
      </c>
      <c r="Q260" s="38" t="s">
        <v>17</v>
      </c>
      <c r="R260" s="38" t="s">
        <v>17</v>
      </c>
      <c r="S260" s="38" t="s">
        <v>17</v>
      </c>
      <c r="T260" s="38" t="s">
        <v>17</v>
      </c>
      <c r="U260" s="38" t="s">
        <v>17</v>
      </c>
      <c r="V260" s="31">
        <v>255</v>
      </c>
    </row>
    <row r="261" spans="1:22" s="36" customFormat="1" ht="18.95" customHeight="1" x14ac:dyDescent="0.2">
      <c r="A261" s="27">
        <v>256</v>
      </c>
      <c r="B261" s="7" t="s">
        <v>23</v>
      </c>
      <c r="C261" s="37">
        <v>676</v>
      </c>
      <c r="D261" s="39">
        <f t="shared" ref="D261:D264" si="65">E261</f>
        <v>84.439999999999955</v>
      </c>
      <c r="E261" s="39">
        <f t="shared" si="49"/>
        <v>84.439999999999955</v>
      </c>
      <c r="F261" s="39">
        <v>0.1</v>
      </c>
      <c r="G261" s="39" t="s">
        <v>17</v>
      </c>
      <c r="H261" s="39" t="s">
        <v>17</v>
      </c>
      <c r="I261" s="39">
        <v>84.339999999999961</v>
      </c>
      <c r="J261" s="38" t="s">
        <v>17</v>
      </c>
      <c r="K261" s="38" t="s">
        <v>17</v>
      </c>
      <c r="L261" s="38" t="s">
        <v>17</v>
      </c>
      <c r="M261" s="38" t="s">
        <v>17</v>
      </c>
      <c r="N261" s="38" t="s">
        <v>17</v>
      </c>
      <c r="O261" s="38" t="s">
        <v>17</v>
      </c>
      <c r="P261" s="38" t="s">
        <v>17</v>
      </c>
      <c r="Q261" s="38" t="s">
        <v>17</v>
      </c>
      <c r="R261" s="38" t="s">
        <v>17</v>
      </c>
      <c r="S261" s="38" t="s">
        <v>17</v>
      </c>
      <c r="T261" s="38" t="s">
        <v>17</v>
      </c>
      <c r="U261" s="38" t="s">
        <v>17</v>
      </c>
      <c r="V261" s="31">
        <v>256</v>
      </c>
    </row>
    <row r="262" spans="1:22" s="36" customFormat="1" ht="18.95" customHeight="1" x14ac:dyDescent="0.2">
      <c r="A262" s="27">
        <v>257</v>
      </c>
      <c r="B262" s="7" t="s">
        <v>22</v>
      </c>
      <c r="C262" s="37">
        <v>2064</v>
      </c>
      <c r="D262" s="39">
        <f t="shared" si="65"/>
        <v>601.1800000000004</v>
      </c>
      <c r="E262" s="39">
        <f t="shared" si="49"/>
        <v>601.1800000000004</v>
      </c>
      <c r="F262" s="39" t="s">
        <v>17</v>
      </c>
      <c r="G262" s="39" t="s">
        <v>17</v>
      </c>
      <c r="H262" s="39" t="s">
        <v>17</v>
      </c>
      <c r="I262" s="39">
        <v>601.1800000000004</v>
      </c>
      <c r="J262" s="38" t="s">
        <v>17</v>
      </c>
      <c r="K262" s="38" t="s">
        <v>17</v>
      </c>
      <c r="L262" s="38" t="s">
        <v>17</v>
      </c>
      <c r="M262" s="38" t="s">
        <v>17</v>
      </c>
      <c r="N262" s="38" t="s">
        <v>17</v>
      </c>
      <c r="O262" s="38" t="s">
        <v>17</v>
      </c>
      <c r="P262" s="38" t="s">
        <v>17</v>
      </c>
      <c r="Q262" s="38" t="s">
        <v>17</v>
      </c>
      <c r="R262" s="38" t="s">
        <v>17</v>
      </c>
      <c r="S262" s="38" t="s">
        <v>17</v>
      </c>
      <c r="T262" s="38" t="s">
        <v>17</v>
      </c>
      <c r="U262" s="38" t="s">
        <v>17</v>
      </c>
      <c r="V262" s="31">
        <v>257</v>
      </c>
    </row>
    <row r="263" spans="1:22" s="36" customFormat="1" ht="29.1" customHeight="1" x14ac:dyDescent="0.2">
      <c r="A263" s="27">
        <v>258</v>
      </c>
      <c r="B263" s="40" t="s">
        <v>61</v>
      </c>
      <c r="C263" s="32">
        <f>SUM(C264:C275)</f>
        <v>27785</v>
      </c>
      <c r="D263" s="34">
        <f t="shared" ref="D263:D272" si="66">E263+J263</f>
        <v>151945.29</v>
      </c>
      <c r="E263" s="34">
        <f t="shared" ref="E263:E275" si="67">SUM(F263:I263)</f>
        <v>151501.4</v>
      </c>
      <c r="F263" s="34">
        <v>821.4</v>
      </c>
      <c r="G263" s="34">
        <f t="shared" ref="G263:L263" si="68">SUM(G264:G275)</f>
        <v>447.51999999999987</v>
      </c>
      <c r="H263" s="34">
        <f t="shared" si="68"/>
        <v>46.499999999999979</v>
      </c>
      <c r="I263" s="34">
        <f t="shared" si="68"/>
        <v>150185.97999999998</v>
      </c>
      <c r="J263" s="33">
        <f t="shared" ref="J263:J272" si="69">SUM(K263:U263)</f>
        <v>443.89000000000027</v>
      </c>
      <c r="K263" s="33">
        <f t="shared" si="68"/>
        <v>175</v>
      </c>
      <c r="L263" s="33">
        <f t="shared" si="68"/>
        <v>0.99999999999999989</v>
      </c>
      <c r="M263" s="33">
        <f>SUM(M264:M275)</f>
        <v>181.00000000000028</v>
      </c>
      <c r="N263" s="33">
        <v>3.5</v>
      </c>
      <c r="O263" s="33" t="s">
        <v>17</v>
      </c>
      <c r="P263" s="33" t="s">
        <v>17</v>
      </c>
      <c r="Q263" s="33">
        <f>SUM(Q264:Q275)</f>
        <v>45.000000000000064</v>
      </c>
      <c r="R263" s="33">
        <f>SUM(R264:R275)</f>
        <v>38.38999999999993</v>
      </c>
      <c r="S263" s="38" t="s">
        <v>17</v>
      </c>
      <c r="T263" s="38" t="s">
        <v>17</v>
      </c>
      <c r="U263" s="38" t="s">
        <v>17</v>
      </c>
      <c r="V263" s="31">
        <v>258</v>
      </c>
    </row>
    <row r="264" spans="1:22" s="36" customFormat="1" ht="18.95" customHeight="1" x14ac:dyDescent="0.2">
      <c r="A264" s="27">
        <v>259</v>
      </c>
      <c r="B264" s="7" t="s">
        <v>21</v>
      </c>
      <c r="C264" s="37">
        <v>3777</v>
      </c>
      <c r="D264" s="39">
        <f t="shared" si="65"/>
        <v>2257.4099999999976</v>
      </c>
      <c r="E264" s="39">
        <f t="shared" si="67"/>
        <v>2257.4099999999976</v>
      </c>
      <c r="F264" s="39">
        <v>2</v>
      </c>
      <c r="G264" s="39">
        <v>2.0000000000000115</v>
      </c>
      <c r="H264" s="39" t="s">
        <v>17</v>
      </c>
      <c r="I264" s="39">
        <v>2253.4099999999976</v>
      </c>
      <c r="J264" s="38" t="s">
        <v>17</v>
      </c>
      <c r="K264" s="38" t="s">
        <v>17</v>
      </c>
      <c r="L264" s="38" t="s">
        <v>17</v>
      </c>
      <c r="M264" s="38" t="s">
        <v>17</v>
      </c>
      <c r="N264" s="38" t="s">
        <v>17</v>
      </c>
      <c r="O264" s="38" t="s">
        <v>17</v>
      </c>
      <c r="P264" s="38" t="s">
        <v>17</v>
      </c>
      <c r="Q264" s="38" t="s">
        <v>17</v>
      </c>
      <c r="R264" s="38" t="s">
        <v>17</v>
      </c>
      <c r="S264" s="38" t="s">
        <v>17</v>
      </c>
      <c r="T264" s="38" t="s">
        <v>17</v>
      </c>
      <c r="U264" s="38" t="s">
        <v>17</v>
      </c>
      <c r="V264" s="31">
        <v>259</v>
      </c>
    </row>
    <row r="265" spans="1:22" s="36" customFormat="1" ht="18.95" customHeight="1" x14ac:dyDescent="0.2">
      <c r="A265" s="27">
        <v>260</v>
      </c>
      <c r="B265" s="7" t="s">
        <v>20</v>
      </c>
      <c r="C265" s="37">
        <v>7294</v>
      </c>
      <c r="D265" s="39">
        <f t="shared" si="66"/>
        <v>8703.8700000000244</v>
      </c>
      <c r="E265" s="39">
        <f t="shared" si="67"/>
        <v>8702.8700000000244</v>
      </c>
      <c r="F265" s="39">
        <v>17.5</v>
      </c>
      <c r="G265" s="39">
        <v>7.0199999999999907</v>
      </c>
      <c r="H265" s="39">
        <v>1.0000000000000016</v>
      </c>
      <c r="I265" s="39">
        <v>8677.350000000024</v>
      </c>
      <c r="J265" s="38">
        <f t="shared" si="69"/>
        <v>0.99999999999999989</v>
      </c>
      <c r="K265" s="38" t="s">
        <v>17</v>
      </c>
      <c r="L265" s="38">
        <v>0.99999999999999989</v>
      </c>
      <c r="M265" s="38" t="s">
        <v>17</v>
      </c>
      <c r="N265" s="38" t="s">
        <v>17</v>
      </c>
      <c r="O265" s="38" t="s">
        <v>17</v>
      </c>
      <c r="P265" s="38" t="s">
        <v>17</v>
      </c>
      <c r="Q265" s="38" t="s">
        <v>17</v>
      </c>
      <c r="R265" s="38" t="s">
        <v>17</v>
      </c>
      <c r="S265" s="38" t="s">
        <v>17</v>
      </c>
      <c r="T265" s="38" t="s">
        <v>17</v>
      </c>
      <c r="U265" s="38" t="s">
        <v>17</v>
      </c>
      <c r="V265" s="31">
        <v>260</v>
      </c>
    </row>
    <row r="266" spans="1:22" s="36" customFormat="1" ht="18.95" customHeight="1" x14ac:dyDescent="0.2">
      <c r="A266" s="27">
        <v>261</v>
      </c>
      <c r="B266" s="7" t="s">
        <v>19</v>
      </c>
      <c r="C266" s="37">
        <v>4605</v>
      </c>
      <c r="D266" s="39">
        <f t="shared" si="66"/>
        <v>9913.6799999999803</v>
      </c>
      <c r="E266" s="39">
        <f t="shared" si="67"/>
        <v>9911.6699999999801</v>
      </c>
      <c r="F266" s="39">
        <v>12</v>
      </c>
      <c r="G266" s="39">
        <v>10.000000000000002</v>
      </c>
      <c r="H266" s="39" t="s">
        <v>17</v>
      </c>
      <c r="I266" s="39">
        <v>9889.6699999999801</v>
      </c>
      <c r="J266" s="38">
        <f t="shared" si="69"/>
        <v>2.0099999999999993</v>
      </c>
      <c r="K266" s="38" t="s">
        <v>17</v>
      </c>
      <c r="L266" s="38" t="s">
        <v>17</v>
      </c>
      <c r="M266" s="38" t="s">
        <v>17</v>
      </c>
      <c r="N266" s="38" t="s">
        <v>17</v>
      </c>
      <c r="O266" s="38" t="s">
        <v>17</v>
      </c>
      <c r="P266" s="38" t="s">
        <v>17</v>
      </c>
      <c r="Q266" s="38" t="s">
        <v>17</v>
      </c>
      <c r="R266" s="38">
        <v>2.0099999999999993</v>
      </c>
      <c r="S266" s="38" t="s">
        <v>17</v>
      </c>
      <c r="T266" s="38" t="s">
        <v>17</v>
      </c>
      <c r="U266" s="38" t="s">
        <v>17</v>
      </c>
      <c r="V266" s="31">
        <v>261</v>
      </c>
    </row>
    <row r="267" spans="1:22" s="36" customFormat="1" ht="18.95" customHeight="1" x14ac:dyDescent="0.2">
      <c r="A267" s="27">
        <v>262</v>
      </c>
      <c r="B267" s="7" t="s">
        <v>18</v>
      </c>
      <c r="C267" s="37">
        <v>2979</v>
      </c>
      <c r="D267" s="39">
        <f t="shared" si="66"/>
        <v>9323.090000000022</v>
      </c>
      <c r="E267" s="39">
        <f t="shared" si="67"/>
        <v>9313.2800000000225</v>
      </c>
      <c r="F267" s="39">
        <v>21.9</v>
      </c>
      <c r="G267" s="39">
        <v>12.000000000000018</v>
      </c>
      <c r="H267" s="39" t="s">
        <v>17</v>
      </c>
      <c r="I267" s="39">
        <v>9279.3800000000228</v>
      </c>
      <c r="J267" s="38">
        <f t="shared" si="69"/>
        <v>9.8099999999999916</v>
      </c>
      <c r="K267" s="38" t="s">
        <v>17</v>
      </c>
      <c r="L267" s="38" t="s">
        <v>17</v>
      </c>
      <c r="M267" s="38" t="s">
        <v>17</v>
      </c>
      <c r="N267" s="38">
        <v>3.5</v>
      </c>
      <c r="O267" s="38" t="s">
        <v>17</v>
      </c>
      <c r="P267" s="38" t="s">
        <v>17</v>
      </c>
      <c r="Q267" s="38" t="s">
        <v>17</v>
      </c>
      <c r="R267" s="38">
        <v>6.3099999999999925</v>
      </c>
      <c r="S267" s="38" t="s">
        <v>17</v>
      </c>
      <c r="T267" s="38" t="s">
        <v>17</v>
      </c>
      <c r="U267" s="38" t="s">
        <v>17</v>
      </c>
      <c r="V267" s="31">
        <v>262</v>
      </c>
    </row>
    <row r="268" spans="1:22" s="36" customFormat="1" ht="18.95" customHeight="1" x14ac:dyDescent="0.2">
      <c r="A268" s="27">
        <v>263</v>
      </c>
      <c r="B268" s="7" t="s">
        <v>7</v>
      </c>
      <c r="C268" s="37">
        <v>1754</v>
      </c>
      <c r="D268" s="39">
        <f t="shared" si="66"/>
        <v>7236.4799999999886</v>
      </c>
      <c r="E268" s="39">
        <f t="shared" si="67"/>
        <v>7236.4799999999886</v>
      </c>
      <c r="F268" s="39">
        <v>4</v>
      </c>
      <c r="G268" s="39">
        <v>16.000000000000068</v>
      </c>
      <c r="H268" s="39" t="s">
        <v>17</v>
      </c>
      <c r="I268" s="39">
        <v>7216.4799999999886</v>
      </c>
      <c r="J268" s="38">
        <f t="shared" si="69"/>
        <v>0</v>
      </c>
      <c r="K268" s="38" t="s">
        <v>17</v>
      </c>
      <c r="L268" s="38" t="s">
        <v>17</v>
      </c>
      <c r="M268" s="38" t="s">
        <v>17</v>
      </c>
      <c r="N268" s="38" t="s">
        <v>17</v>
      </c>
      <c r="O268" s="38" t="s">
        <v>17</v>
      </c>
      <c r="P268" s="38" t="s">
        <v>17</v>
      </c>
      <c r="Q268" s="38" t="s">
        <v>17</v>
      </c>
      <c r="R268" s="38" t="s">
        <v>17</v>
      </c>
      <c r="S268" s="38" t="s">
        <v>17</v>
      </c>
      <c r="T268" s="38" t="s">
        <v>17</v>
      </c>
      <c r="U268" s="38" t="s">
        <v>17</v>
      </c>
      <c r="V268" s="31">
        <v>263</v>
      </c>
    </row>
    <row r="269" spans="1:22" s="36" customFormat="1" ht="18.95" customHeight="1" x14ac:dyDescent="0.2">
      <c r="A269" s="27">
        <v>264</v>
      </c>
      <c r="B269" s="7" t="s">
        <v>27</v>
      </c>
      <c r="C269" s="37">
        <v>4005</v>
      </c>
      <c r="D269" s="39">
        <f t="shared" si="66"/>
        <v>25390.889999999963</v>
      </c>
      <c r="E269" s="39">
        <f t="shared" si="67"/>
        <v>25357.819999999963</v>
      </c>
      <c r="F269" s="39">
        <v>33</v>
      </c>
      <c r="G269" s="39">
        <v>51.499999999999929</v>
      </c>
      <c r="H269" s="39">
        <v>5.4999999999999964</v>
      </c>
      <c r="I269" s="39">
        <v>25267.819999999963</v>
      </c>
      <c r="J269" s="38">
        <f t="shared" si="69"/>
        <v>33.069999999999929</v>
      </c>
      <c r="K269" s="38" t="s">
        <v>17</v>
      </c>
      <c r="L269" s="38" t="s">
        <v>17</v>
      </c>
      <c r="M269" s="38" t="s">
        <v>17</v>
      </c>
      <c r="N269" s="38" t="s">
        <v>17</v>
      </c>
      <c r="O269" s="38" t="s">
        <v>17</v>
      </c>
      <c r="P269" s="38" t="s">
        <v>17</v>
      </c>
      <c r="Q269" s="38">
        <v>12.999999999999988</v>
      </c>
      <c r="R269" s="38">
        <v>20.069999999999943</v>
      </c>
      <c r="S269" s="38" t="s">
        <v>17</v>
      </c>
      <c r="T269" s="38" t="s">
        <v>17</v>
      </c>
      <c r="U269" s="38" t="s">
        <v>17</v>
      </c>
      <c r="V269" s="31">
        <v>264</v>
      </c>
    </row>
    <row r="270" spans="1:22" s="36" customFormat="1" ht="18.95" customHeight="1" x14ac:dyDescent="0.2">
      <c r="A270" s="27">
        <v>265</v>
      </c>
      <c r="B270" s="7" t="s">
        <v>26</v>
      </c>
      <c r="C270" s="37">
        <v>1976</v>
      </c>
      <c r="D270" s="38">
        <f t="shared" si="66"/>
        <v>24856.589999999978</v>
      </c>
      <c r="E270" s="38">
        <f t="shared" si="67"/>
        <v>24846.589999999978</v>
      </c>
      <c r="F270" s="38">
        <v>49</v>
      </c>
      <c r="G270" s="38">
        <v>19.999999999999996</v>
      </c>
      <c r="H270" s="38" t="s">
        <v>17</v>
      </c>
      <c r="I270" s="38">
        <v>24777.589999999978</v>
      </c>
      <c r="J270" s="38">
        <f t="shared" si="69"/>
        <v>9.9999999999999964</v>
      </c>
      <c r="K270" s="38" t="s">
        <v>17</v>
      </c>
      <c r="L270" s="38" t="s">
        <v>17</v>
      </c>
      <c r="M270" s="38" t="s">
        <v>17</v>
      </c>
      <c r="N270" s="38" t="s">
        <v>17</v>
      </c>
      <c r="O270" s="38" t="s">
        <v>17</v>
      </c>
      <c r="P270" s="38" t="s">
        <v>17</v>
      </c>
      <c r="Q270" s="38" t="s">
        <v>17</v>
      </c>
      <c r="R270" s="38">
        <v>9.9999999999999964</v>
      </c>
      <c r="S270" s="38" t="s">
        <v>17</v>
      </c>
      <c r="T270" s="38" t="s">
        <v>17</v>
      </c>
      <c r="U270" s="38" t="s">
        <v>17</v>
      </c>
      <c r="V270" s="31">
        <v>265</v>
      </c>
    </row>
    <row r="271" spans="1:22" s="36" customFormat="1" ht="18.95" customHeight="1" x14ac:dyDescent="0.2">
      <c r="A271" s="27">
        <v>266</v>
      </c>
      <c r="B271" s="7" t="s">
        <v>28</v>
      </c>
      <c r="C271" s="37">
        <v>1012</v>
      </c>
      <c r="D271" s="38">
        <f t="shared" si="66"/>
        <v>28140.160000000036</v>
      </c>
      <c r="E271" s="38">
        <f t="shared" si="67"/>
        <v>28070.160000000036</v>
      </c>
      <c r="F271" s="38">
        <v>22</v>
      </c>
      <c r="G271" s="38">
        <v>66.999999999999943</v>
      </c>
      <c r="H271" s="38">
        <v>39.999999999999979</v>
      </c>
      <c r="I271" s="38">
        <v>27941.160000000036</v>
      </c>
      <c r="J271" s="38">
        <f t="shared" si="69"/>
        <v>70.000000000000114</v>
      </c>
      <c r="K271" s="38" t="s">
        <v>17</v>
      </c>
      <c r="L271" s="38" t="s">
        <v>17</v>
      </c>
      <c r="M271" s="38">
        <v>38.000000000000028</v>
      </c>
      <c r="N271" s="38" t="s">
        <v>17</v>
      </c>
      <c r="O271" s="38" t="s">
        <v>17</v>
      </c>
      <c r="P271" s="38" t="s">
        <v>17</v>
      </c>
      <c r="Q271" s="38">
        <v>32.000000000000078</v>
      </c>
      <c r="R271" s="38" t="s">
        <v>17</v>
      </c>
      <c r="S271" s="38" t="s">
        <v>17</v>
      </c>
      <c r="T271" s="38" t="s">
        <v>17</v>
      </c>
      <c r="U271" s="38" t="s">
        <v>17</v>
      </c>
      <c r="V271" s="31">
        <v>266</v>
      </c>
    </row>
    <row r="272" spans="1:22" s="36" customFormat="1" ht="18.95" customHeight="1" x14ac:dyDescent="0.2">
      <c r="A272" s="27">
        <v>267</v>
      </c>
      <c r="B272" s="7" t="s">
        <v>29</v>
      </c>
      <c r="C272" s="37">
        <v>285</v>
      </c>
      <c r="D272" s="38">
        <f t="shared" si="66"/>
        <v>17947.05</v>
      </c>
      <c r="E272" s="38">
        <f t="shared" si="67"/>
        <v>17629.05</v>
      </c>
      <c r="F272" s="38">
        <v>210</v>
      </c>
      <c r="G272" s="38">
        <v>61.999999999999929</v>
      </c>
      <c r="H272" s="38" t="s">
        <v>17</v>
      </c>
      <c r="I272" s="38">
        <v>17357.05</v>
      </c>
      <c r="J272" s="38">
        <f t="shared" si="69"/>
        <v>318.00000000000023</v>
      </c>
      <c r="K272" s="38">
        <v>175</v>
      </c>
      <c r="L272" s="38" t="s">
        <v>17</v>
      </c>
      <c r="M272" s="38">
        <v>143.00000000000026</v>
      </c>
      <c r="N272" s="38" t="s">
        <v>17</v>
      </c>
      <c r="O272" s="38" t="s">
        <v>17</v>
      </c>
      <c r="P272" s="38" t="s">
        <v>17</v>
      </c>
      <c r="Q272" s="38" t="s">
        <v>17</v>
      </c>
      <c r="R272" s="38" t="s">
        <v>17</v>
      </c>
      <c r="S272" s="38" t="s">
        <v>17</v>
      </c>
      <c r="T272" s="38" t="s">
        <v>17</v>
      </c>
      <c r="U272" s="38" t="s">
        <v>17</v>
      </c>
      <c r="V272" s="31">
        <v>267</v>
      </c>
    </row>
    <row r="273" spans="1:22" s="36" customFormat="1" ht="18.95" customHeight="1" x14ac:dyDescent="0.2">
      <c r="A273" s="27">
        <v>268</v>
      </c>
      <c r="B273" s="7" t="s">
        <v>30</v>
      </c>
      <c r="C273" s="37">
        <v>66</v>
      </c>
      <c r="D273" s="38">
        <f>E273</f>
        <v>8369.31</v>
      </c>
      <c r="E273" s="38">
        <f t="shared" si="67"/>
        <v>8369.31</v>
      </c>
      <c r="F273" s="38">
        <v>100</v>
      </c>
      <c r="G273" s="38" t="s">
        <v>17</v>
      </c>
      <c r="H273" s="38" t="s">
        <v>17</v>
      </c>
      <c r="I273" s="38">
        <v>8269.31</v>
      </c>
      <c r="J273" s="38" t="s">
        <v>17</v>
      </c>
      <c r="K273" s="38" t="s">
        <v>17</v>
      </c>
      <c r="L273" s="38" t="s">
        <v>17</v>
      </c>
      <c r="M273" s="38" t="s">
        <v>17</v>
      </c>
      <c r="N273" s="38" t="s">
        <v>17</v>
      </c>
      <c r="O273" s="38" t="s">
        <v>17</v>
      </c>
      <c r="P273" s="38" t="s">
        <v>17</v>
      </c>
      <c r="Q273" s="38" t="s">
        <v>17</v>
      </c>
      <c r="R273" s="38" t="s">
        <v>17</v>
      </c>
      <c r="S273" s="38" t="s">
        <v>17</v>
      </c>
      <c r="T273" s="38" t="s">
        <v>17</v>
      </c>
      <c r="U273" s="38" t="s">
        <v>17</v>
      </c>
      <c r="V273" s="31">
        <v>268</v>
      </c>
    </row>
    <row r="274" spans="1:22" s="36" customFormat="1" ht="18.95" customHeight="1" x14ac:dyDescent="0.2">
      <c r="A274" s="27">
        <v>269</v>
      </c>
      <c r="B274" s="7" t="s">
        <v>31</v>
      </c>
      <c r="C274" s="37">
        <v>28</v>
      </c>
      <c r="D274" s="38">
        <f t="shared" ref="D274:D275" si="70">E274</f>
        <v>7365.1999999999989</v>
      </c>
      <c r="E274" s="38">
        <f t="shared" si="67"/>
        <v>7365.1999999999989</v>
      </c>
      <c r="F274" s="38">
        <v>350</v>
      </c>
      <c r="G274" s="38">
        <v>200</v>
      </c>
      <c r="H274" s="38" t="s">
        <v>17</v>
      </c>
      <c r="I274" s="38">
        <v>6815.1999999999989</v>
      </c>
      <c r="J274" s="38" t="s">
        <v>17</v>
      </c>
      <c r="K274" s="38" t="s">
        <v>17</v>
      </c>
      <c r="L274" s="38" t="s">
        <v>17</v>
      </c>
      <c r="M274" s="38" t="s">
        <v>17</v>
      </c>
      <c r="N274" s="38" t="s">
        <v>17</v>
      </c>
      <c r="O274" s="38" t="s">
        <v>17</v>
      </c>
      <c r="P274" s="38" t="s">
        <v>17</v>
      </c>
      <c r="Q274" s="38" t="s">
        <v>17</v>
      </c>
      <c r="R274" s="38" t="s">
        <v>17</v>
      </c>
      <c r="S274" s="38" t="s">
        <v>17</v>
      </c>
      <c r="T274" s="38" t="s">
        <v>17</v>
      </c>
      <c r="U274" s="38" t="s">
        <v>17</v>
      </c>
      <c r="V274" s="31">
        <v>269</v>
      </c>
    </row>
    <row r="275" spans="1:22" s="36" customFormat="1" ht="18.95" customHeight="1" x14ac:dyDescent="0.2">
      <c r="A275" s="43">
        <v>270</v>
      </c>
      <c r="B275" s="12" t="s">
        <v>32</v>
      </c>
      <c r="C275" s="44">
        <v>4</v>
      </c>
      <c r="D275" s="45">
        <f t="shared" si="70"/>
        <v>2441.56</v>
      </c>
      <c r="E275" s="45">
        <f t="shared" si="67"/>
        <v>2441.56</v>
      </c>
      <c r="F275" s="45" t="s">
        <v>17</v>
      </c>
      <c r="G275" s="45" t="s">
        <v>17</v>
      </c>
      <c r="H275" s="45" t="s">
        <v>17</v>
      </c>
      <c r="I275" s="45">
        <v>2441.56</v>
      </c>
      <c r="J275" s="45" t="s">
        <v>17</v>
      </c>
      <c r="K275" s="45" t="s">
        <v>17</v>
      </c>
      <c r="L275" s="45" t="s">
        <v>17</v>
      </c>
      <c r="M275" s="45" t="s">
        <v>17</v>
      </c>
      <c r="N275" s="45" t="s">
        <v>17</v>
      </c>
      <c r="O275" s="45" t="s">
        <v>17</v>
      </c>
      <c r="P275" s="45" t="s">
        <v>17</v>
      </c>
      <c r="Q275" s="45" t="s">
        <v>17</v>
      </c>
      <c r="R275" s="45" t="s">
        <v>17</v>
      </c>
      <c r="S275" s="45" t="s">
        <v>17</v>
      </c>
      <c r="T275" s="45" t="s">
        <v>17</v>
      </c>
      <c r="U275" s="45" t="s">
        <v>17</v>
      </c>
      <c r="V275" s="46">
        <v>270</v>
      </c>
    </row>
    <row r="276" spans="1:22" ht="18" customHeight="1" x14ac:dyDescent="0.2">
      <c r="A276" s="21" t="s">
        <v>73</v>
      </c>
      <c r="B276" s="4"/>
      <c r="C276" s="15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</row>
    <row r="277" spans="1:22" x14ac:dyDescent="0.2">
      <c r="B277" s="3"/>
    </row>
    <row r="278" spans="1:22" x14ac:dyDescent="0.2">
      <c r="B278" s="3"/>
    </row>
    <row r="279" spans="1:22" x14ac:dyDescent="0.2">
      <c r="B279" s="3"/>
    </row>
    <row r="280" spans="1:22" x14ac:dyDescent="0.2">
      <c r="B280" s="3"/>
    </row>
    <row r="281" spans="1:22" x14ac:dyDescent="0.2">
      <c r="B281" s="3"/>
    </row>
    <row r="282" spans="1:22" x14ac:dyDescent="0.2">
      <c r="B282" s="3"/>
    </row>
  </sheetData>
  <mergeCells count="14">
    <mergeCell ref="A1:L1"/>
    <mergeCell ref="M1:V1"/>
    <mergeCell ref="A2:A5"/>
    <mergeCell ref="B2:B5"/>
    <mergeCell ref="C2:C5"/>
    <mergeCell ref="D2:L2"/>
    <mergeCell ref="M2:U2"/>
    <mergeCell ref="V2:V5"/>
    <mergeCell ref="D3:L3"/>
    <mergeCell ref="M3:U3"/>
    <mergeCell ref="D4:D5"/>
    <mergeCell ref="E4:I4"/>
    <mergeCell ref="J4:L4"/>
    <mergeCell ref="M4:U4"/>
  </mergeCells>
  <printOptions horizontalCentered="1"/>
  <pageMargins left="0.74803149606299213" right="0.74803149606299213" top="0.98425196850393704" bottom="0.98425196850393704" header="0" footer="0"/>
  <pageSetup scale="60" pageOrder="overThenDown" orientation="portrait" r:id="rId1"/>
  <rowBreaks count="6" manualBreakCount="6">
    <brk id="45" max="21" man="1"/>
    <brk id="84" max="21" man="1"/>
    <brk id="124" max="21" man="1"/>
    <brk id="163" max="21" man="1"/>
    <brk id="203" max="21" man="1"/>
    <brk id="239" max="21" man="1"/>
  </rowBreaks>
  <colBreaks count="1" manualBreakCount="1">
    <brk id="12" max="2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 </vt:lpstr>
      <vt:lpstr>'Cuadro 2 '!Área_de_impresión</vt:lpstr>
      <vt:lpstr>'Cuadro 2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CABALLERO</dc:creator>
  <cp:lastModifiedBy>GEOVANNE ESPINO</cp:lastModifiedBy>
  <cp:lastPrinted>2025-07-02T16:42:11Z</cp:lastPrinted>
  <dcterms:created xsi:type="dcterms:W3CDTF">2025-06-18T20:50:11Z</dcterms:created>
  <dcterms:modified xsi:type="dcterms:W3CDTF">2025-07-02T18:40:54Z</dcterms:modified>
</cp:coreProperties>
</file>